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activeX/activeX5.xml" ContentType="application/vnd.ms-office.activeX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6" yWindow="336" windowWidth="14112" windowHeight="5952" activeTab="1"/>
  </bookViews>
  <sheets>
    <sheet name="ZDR" sheetId="9" r:id="rId1"/>
    <sheet name="investissements (APII)" sheetId="2" r:id="rId2"/>
    <sheet name="balance commerciale" sheetId="6" r:id="rId3"/>
    <sheet name="Export" sheetId="20" r:id="rId4"/>
    <sheet name="Import" sheetId="19" r:id="rId5"/>
    <sheet name="IPI" sheetId="7" r:id="rId6"/>
    <sheet name="IDE" sheetId="17" r:id="rId7"/>
    <sheet name="guichet unique" sheetId="18" r:id="rId8"/>
  </sheets>
  <definedNames>
    <definedName name="itemCommentsAnchor" localSheetId="1">'investissements (APII)'!$G$82</definedName>
  </definedNames>
  <calcPr calcId="125725"/>
  <fileRecoveryPr autoRecover="0"/>
</workbook>
</file>

<file path=xl/calcChain.xml><?xml version="1.0" encoding="utf-8"?>
<calcChain xmlns="http://schemas.openxmlformats.org/spreadsheetml/2006/main">
  <c r="C12" i="18"/>
  <c r="B12"/>
  <c r="D9"/>
  <c r="D10"/>
  <c r="D11"/>
  <c r="D8"/>
  <c r="B5" i="20"/>
  <c r="G12" i="17"/>
  <c r="H12"/>
  <c r="I12"/>
  <c r="I9"/>
  <c r="H9"/>
  <c r="G9"/>
  <c r="H20" i="19"/>
  <c r="H19"/>
  <c r="D12" i="18" l="1"/>
  <c r="O10" i="2" l="1"/>
  <c r="I14" i="6" l="1"/>
  <c r="D14" i="19" s="1"/>
  <c r="H14" i="6"/>
  <c r="C14" i="19" s="1"/>
  <c r="E14" i="6"/>
  <c r="D13" i="20" s="1"/>
  <c r="D14" i="6"/>
  <c r="C13" i="20" s="1"/>
  <c r="I8" i="6"/>
  <c r="H8"/>
  <c r="C10" i="19" s="1"/>
  <c r="E8" i="6"/>
  <c r="D10" i="20" s="1"/>
  <c r="D8" i="6"/>
  <c r="C10" i="20" s="1"/>
  <c r="I9" i="6"/>
  <c r="D13" i="19" s="1"/>
  <c r="H9" i="6"/>
  <c r="C13" i="19" s="1"/>
  <c r="E9" i="6"/>
  <c r="D12" i="20" s="1"/>
  <c r="D9" i="6"/>
  <c r="C12" i="20" s="1"/>
  <c r="I10" i="6"/>
  <c r="D7" i="19" s="1"/>
  <c r="H10" i="6"/>
  <c r="C7" i="19" s="1"/>
  <c r="E10" i="6"/>
  <c r="D6" i="20" s="1"/>
  <c r="D10" i="6"/>
  <c r="C6" i="20" s="1"/>
  <c r="I11" i="6"/>
  <c r="D8" i="19" s="1"/>
  <c r="H11" i="6"/>
  <c r="C8" i="19" s="1"/>
  <c r="E11" i="6"/>
  <c r="D8" i="20" s="1"/>
  <c r="D11" i="6"/>
  <c r="C8" i="20" s="1"/>
  <c r="H12" i="6"/>
  <c r="C9" i="19" s="1"/>
  <c r="I12" i="6"/>
  <c r="D9" i="19" s="1"/>
  <c r="E12" i="6"/>
  <c r="D7" i="20" s="1"/>
  <c r="D12" i="6"/>
  <c r="C7" i="20" s="1"/>
  <c r="I13" i="6"/>
  <c r="D12" i="19" s="1"/>
  <c r="H13" i="6"/>
  <c r="C12" i="19" s="1"/>
  <c r="E13" i="6"/>
  <c r="D11" i="20" s="1"/>
  <c r="D13" i="6"/>
  <c r="C11" i="20" s="1"/>
  <c r="I7" i="6"/>
  <c r="D11" i="19" s="1"/>
  <c r="H7" i="6"/>
  <c r="C11" i="19" s="1"/>
  <c r="E7" i="6"/>
  <c r="D9" i="20" s="1"/>
  <c r="D7" i="6"/>
  <c r="C9" i="20" s="1"/>
  <c r="E9" l="1"/>
  <c r="F9"/>
  <c r="E11"/>
  <c r="F11"/>
  <c r="E7"/>
  <c r="F7"/>
  <c r="E8"/>
  <c r="F8"/>
  <c r="E6"/>
  <c r="D5"/>
  <c r="F6"/>
  <c r="E12"/>
  <c r="F12"/>
  <c r="E10"/>
  <c r="F10"/>
  <c r="E13"/>
  <c r="F13"/>
  <c r="C5"/>
  <c r="M8" i="6"/>
  <c r="D10" i="19"/>
  <c r="F12" i="6"/>
  <c r="M11"/>
  <c r="L7"/>
  <c r="M9"/>
  <c r="E5" i="20" l="1"/>
  <c r="F5"/>
  <c r="P9" i="19"/>
  <c r="O12"/>
  <c r="J8" i="6" l="1"/>
  <c r="J12" l="1"/>
  <c r="J13"/>
  <c r="J10"/>
  <c r="J11"/>
  <c r="J9"/>
  <c r="M14" i="19" l="1"/>
  <c r="L14"/>
  <c r="K14"/>
  <c r="F14"/>
  <c r="E14"/>
  <c r="M13"/>
  <c r="L13"/>
  <c r="K13"/>
  <c r="F13"/>
  <c r="E13"/>
  <c r="M12"/>
  <c r="L12"/>
  <c r="K12"/>
  <c r="F12"/>
  <c r="E12"/>
  <c r="J12" s="1"/>
  <c r="M11"/>
  <c r="L11"/>
  <c r="K11"/>
  <c r="F11"/>
  <c r="E11"/>
  <c r="M10"/>
  <c r="L10"/>
  <c r="K10"/>
  <c r="F10"/>
  <c r="E10"/>
  <c r="M9"/>
  <c r="L9"/>
  <c r="K9"/>
  <c r="F9"/>
  <c r="E9"/>
  <c r="M8"/>
  <c r="L8"/>
  <c r="K8"/>
  <c r="F8"/>
  <c r="E8"/>
  <c r="M7"/>
  <c r="L7"/>
  <c r="K7"/>
  <c r="F7"/>
  <c r="E7"/>
  <c r="J14" l="1"/>
  <c r="K6"/>
  <c r="J9"/>
  <c r="I9" s="1"/>
  <c r="J7"/>
  <c r="J11"/>
  <c r="I11" s="1"/>
  <c r="I12"/>
  <c r="I7"/>
  <c r="I14"/>
  <c r="J10"/>
  <c r="I10" s="1"/>
  <c r="J8"/>
  <c r="I8" s="1"/>
  <c r="J13"/>
  <c r="I13" s="1"/>
  <c r="D6"/>
  <c r="C6"/>
  <c r="B6"/>
  <c r="M6" s="1"/>
  <c r="E6" l="1"/>
  <c r="J6" s="1"/>
  <c r="L6"/>
  <c r="M14" i="6"/>
  <c r="L14"/>
  <c r="J14"/>
  <c r="F14"/>
  <c r="M13"/>
  <c r="L13"/>
  <c r="F13"/>
  <c r="M12"/>
  <c r="L12"/>
  <c r="L11"/>
  <c r="F11"/>
  <c r="M10"/>
  <c r="L10"/>
  <c r="F10"/>
  <c r="L9"/>
  <c r="F9"/>
  <c r="L8"/>
  <c r="F8"/>
  <c r="M7"/>
  <c r="J7"/>
  <c r="F7"/>
  <c r="L6" l="1"/>
  <c r="M6"/>
  <c r="I6"/>
  <c r="H6"/>
  <c r="E6"/>
  <c r="D6"/>
  <c r="J6" l="1"/>
  <c r="F6"/>
  <c r="F6" i="19" l="1"/>
  <c r="I6" s="1"/>
  <c r="O8" i="2" l="1"/>
  <c r="O9" l="1"/>
</calcChain>
</file>

<file path=xl/sharedStrings.xml><?xml version="1.0" encoding="utf-8"?>
<sst xmlns="http://schemas.openxmlformats.org/spreadsheetml/2006/main" count="308" uniqueCount="173">
  <si>
    <t>-</t>
  </si>
  <si>
    <t>Total Industrie</t>
  </si>
  <si>
    <t>IAA</t>
  </si>
  <si>
    <t>ID</t>
  </si>
  <si>
    <t>IMCCV</t>
  </si>
  <si>
    <t>IME</t>
  </si>
  <si>
    <t>ICH</t>
  </si>
  <si>
    <t>ITH</t>
  </si>
  <si>
    <t>ICC</t>
  </si>
  <si>
    <t>Evol. (%)</t>
  </si>
  <si>
    <t>مجموع الصناعات المعملية</t>
  </si>
  <si>
    <t>الصناعات الغذائية</t>
  </si>
  <si>
    <t>الصناعات المختلفة</t>
  </si>
  <si>
    <t>صناعات مواد البناء والخزف والبلور</t>
  </si>
  <si>
    <t>الصناعات الميكانيكية والكهربائية</t>
  </si>
  <si>
    <t>صناعة النسيج والملابس</t>
  </si>
  <si>
    <t>صناعة الجلود والاحذية</t>
  </si>
  <si>
    <t>الاستثمارات المصرح بها في قطاع الصناعة (م.د)</t>
  </si>
  <si>
    <t>investissements déclarés dans l'industrie (MD)</t>
  </si>
  <si>
    <t>Exportations industrielles (MD)</t>
  </si>
  <si>
    <t>Importations</t>
  </si>
  <si>
    <t>Balance commerciale (MD)</t>
  </si>
  <si>
    <t xml:space="preserve">Exportations </t>
  </si>
  <si>
    <t>Solde</t>
  </si>
  <si>
    <t>Total des biens</t>
  </si>
  <si>
    <t>Projets</t>
  </si>
  <si>
    <t>Emplois</t>
  </si>
  <si>
    <t xml:space="preserve"> مواطن الشغل</t>
  </si>
  <si>
    <t>الاستثمارات (م.د)</t>
  </si>
  <si>
    <t xml:space="preserve"> عدد المشاريع</t>
  </si>
  <si>
    <t>الصناعات الغذائية و الفلاحية</t>
  </si>
  <si>
    <t>صناعات مواد البناء و الخزف و البلور</t>
  </si>
  <si>
    <t>الصناعات المكانيكية و الكهربائية</t>
  </si>
  <si>
    <t>الصناعات الكميائية</t>
  </si>
  <si>
    <t xml:space="preserve">صناعة النسيج و اللملابس </t>
  </si>
  <si>
    <t>صناعة الجلود</t>
  </si>
  <si>
    <t>Total</t>
  </si>
  <si>
    <t>المجموع</t>
  </si>
  <si>
    <t>باجة</t>
  </si>
  <si>
    <t>بنزرت</t>
  </si>
  <si>
    <t>قابس</t>
  </si>
  <si>
    <t>قفصة</t>
  </si>
  <si>
    <t>جندوبة</t>
  </si>
  <si>
    <t>قيروان</t>
  </si>
  <si>
    <t>قصرين</t>
  </si>
  <si>
    <t>قبلي</t>
  </si>
  <si>
    <t>الكاف</t>
  </si>
  <si>
    <t>مهدية</t>
  </si>
  <si>
    <t>مدنين</t>
  </si>
  <si>
    <t>صفاقس</t>
  </si>
  <si>
    <t>سيدي بوزيد</t>
  </si>
  <si>
    <t>سليانة</t>
  </si>
  <si>
    <t>سوسة</t>
  </si>
  <si>
    <t>تطاوين</t>
  </si>
  <si>
    <t>توزر</t>
  </si>
  <si>
    <t>زغوان</t>
  </si>
  <si>
    <t>الحصة من مجموع الولايات</t>
  </si>
  <si>
    <t>حجم الاستثمارات (مليون دينار)</t>
  </si>
  <si>
    <t xml:space="preserve">   - I.A.A</t>
  </si>
  <si>
    <t xml:space="preserve">   - I.M.C.C.V</t>
  </si>
  <si>
    <t xml:space="preserve">   - I.M.E</t>
  </si>
  <si>
    <t xml:space="preserve">   - I.D</t>
  </si>
  <si>
    <t>2013</t>
  </si>
  <si>
    <t>الصناعات الكيميائية</t>
  </si>
  <si>
    <t>صناعة النسيج و اللملابس والجلود</t>
  </si>
  <si>
    <t>NOMBRE DE PROJETS</t>
  </si>
  <si>
    <t>NOMBRE D'EMPLOIS</t>
  </si>
  <si>
    <t>REGIONS</t>
  </si>
  <si>
    <t>BEJA</t>
  </si>
  <si>
    <t>*DELEG. BIZERTE</t>
  </si>
  <si>
    <t>*DELEGATION GABES</t>
  </si>
  <si>
    <t>GAFSA</t>
  </si>
  <si>
    <t>JENDOUBA</t>
  </si>
  <si>
    <t>KAIROUAN</t>
  </si>
  <si>
    <t>KASSERINE</t>
  </si>
  <si>
    <t>KEBILI</t>
  </si>
  <si>
    <t>LE KEF</t>
  </si>
  <si>
    <t>*DELEG. MAHDIA</t>
  </si>
  <si>
    <t>*DELEGATION MEDENINE</t>
  </si>
  <si>
    <t>*DELEGATION      SFAX</t>
  </si>
  <si>
    <t>S. BOUZID</t>
  </si>
  <si>
    <t>SILIANA</t>
  </si>
  <si>
    <t>*DELEGATION SOUSSE</t>
  </si>
  <si>
    <t>TATAOUINE</t>
  </si>
  <si>
    <t>TOZEUR</t>
  </si>
  <si>
    <t>ZAGHOUAN</t>
  </si>
  <si>
    <t>T O T A L</t>
  </si>
  <si>
    <t>% / ENS. REGIONS</t>
  </si>
  <si>
    <t>INVESTISSEMENTS  MD</t>
  </si>
  <si>
    <t>الواردات الصناعية (م.د)</t>
  </si>
  <si>
    <t>Importations industrielles (MD)</t>
  </si>
  <si>
    <t>Indice d'ensemble</t>
  </si>
  <si>
    <t>المؤشر العام</t>
  </si>
  <si>
    <t>مجموع الواردات الوطنية</t>
  </si>
  <si>
    <t>Total des importations des biens</t>
  </si>
  <si>
    <t>الطاقة</t>
  </si>
  <si>
    <t>Energie</t>
  </si>
  <si>
    <t>13/12</t>
  </si>
  <si>
    <t xml:space="preserve">الصناعات المعملية </t>
  </si>
  <si>
    <t xml:space="preserve"> Investissements déclarés par secteur </t>
  </si>
  <si>
    <t>Investissements (MD)</t>
  </si>
  <si>
    <t>Total Industrie (MD)</t>
  </si>
  <si>
    <t>مجموع الصناعات المعملية (م.د)</t>
  </si>
  <si>
    <t>Total des exportation des biens (MD)</t>
  </si>
  <si>
    <t>المناجم</t>
  </si>
  <si>
    <t>11/10</t>
  </si>
  <si>
    <t>12/11</t>
  </si>
  <si>
    <t>Janvier</t>
  </si>
  <si>
    <t>Tx. Acc %</t>
  </si>
  <si>
    <t xml:space="preserve"> Indice à la Production Industrielle</t>
  </si>
  <si>
    <t xml:space="preserve">   - I.Manufacturière</t>
  </si>
  <si>
    <t xml:space="preserve">   - I.CH</t>
  </si>
  <si>
    <t xml:space="preserve">   - I.TCC</t>
  </si>
  <si>
    <t>Mines</t>
  </si>
  <si>
    <t xml:space="preserve">مؤشر الإنتاج الصناعي </t>
  </si>
  <si>
    <t xml:space="preserve"> </t>
  </si>
  <si>
    <t xml:space="preserve">Tx. Acc </t>
  </si>
  <si>
    <t xml:space="preserve">التطور </t>
  </si>
  <si>
    <t xml:space="preserve">  EXPORTATIONS</t>
  </si>
  <si>
    <t xml:space="preserve">  IMPORTATIONS</t>
  </si>
  <si>
    <t xml:space="preserve">      SOLDE</t>
  </si>
  <si>
    <t>BRANCHES D'ACTIVITES</t>
  </si>
  <si>
    <t xml:space="preserve">  var %</t>
  </si>
  <si>
    <t>PRODUITS DES IND. AGR.ET ALIMENTAIRES</t>
  </si>
  <si>
    <t>MAT.DE CONSTRUCTION,CERAMIQUES,VERRE</t>
  </si>
  <si>
    <t>MACHINES ET MATERIELS MECAN.ET ELECT.</t>
  </si>
  <si>
    <t>- MACHINES ET MATERIELS MECANIQUES</t>
  </si>
  <si>
    <t>- MACHINES ET MATERIELS ELECTRIQUES</t>
  </si>
  <si>
    <t>PRODUITS CHIMIQUES</t>
  </si>
  <si>
    <t>TEXTILES, HABILLEMENT ET CUIR</t>
  </si>
  <si>
    <t>- TEXTILES ET HABILLEMENT</t>
  </si>
  <si>
    <t>- CUIRS ET CHAUSSURES</t>
  </si>
  <si>
    <t>PRODUITS DIVERS IND. MANUFACTURIERES</t>
  </si>
  <si>
    <t xml:space="preserve">  </t>
  </si>
  <si>
    <t>PRODUITS MINIERS</t>
  </si>
  <si>
    <t>PETROLE BRUT ET PROD. PETROLIERS, GAZ</t>
  </si>
  <si>
    <t xml:space="preserve">            ENSEMBLE</t>
  </si>
  <si>
    <t>,</t>
  </si>
  <si>
    <t>=</t>
  </si>
  <si>
    <t>إلى موفى جانفي</t>
  </si>
  <si>
    <t>à fin Janvier</t>
  </si>
  <si>
    <t>14/13</t>
  </si>
  <si>
    <t>14/10</t>
  </si>
  <si>
    <t>جانفي 2014</t>
  </si>
  <si>
    <t>جانفي 2010</t>
  </si>
  <si>
    <t>جانفي 2013</t>
  </si>
  <si>
    <t>Variations cumulées des dix premiers mois (%)</t>
  </si>
  <si>
    <t>التغيرات المتراكمة للعشرة أشهر الأولى (%)</t>
  </si>
  <si>
    <t xml:space="preserve">الإستثمارات المصرح بها </t>
  </si>
  <si>
    <t>منها:</t>
  </si>
  <si>
    <t>Investissements Directs Etrangers (MD)</t>
  </si>
  <si>
    <t>الصناعات المعملية</t>
  </si>
  <si>
    <t>à Fin Janvier</t>
  </si>
  <si>
    <t>Var.%</t>
  </si>
  <si>
    <t>TOTAL</t>
  </si>
  <si>
    <t>dont:</t>
  </si>
  <si>
    <t>Industries manufacturières</t>
  </si>
  <si>
    <t>2014 جانفي</t>
  </si>
  <si>
    <t>14/12</t>
  </si>
  <si>
    <t>GUICHET UNIQUE</t>
  </si>
  <si>
    <t>Evol %</t>
  </si>
  <si>
    <t>Nbre de Société Juridiquement Constituées</t>
  </si>
  <si>
    <t xml:space="preserve"> Janvier</t>
  </si>
  <si>
    <t>SARL</t>
  </si>
  <si>
    <t>SUARL</t>
  </si>
  <si>
    <t>Autres</t>
  </si>
  <si>
    <t>2014</t>
  </si>
  <si>
    <t>2013  جانفي</t>
  </si>
  <si>
    <t>الصادرات الصناعية (م.د)</t>
  </si>
  <si>
    <t>مجموع الصادرات الوطنية</t>
  </si>
  <si>
    <t>النمو</t>
  </si>
  <si>
    <t xml:space="preserve"> الإستثمارات الخارجية المباشرة (م,د)</t>
  </si>
  <si>
    <t xml:space="preserve">جملة الإستثمارات الخارجية المباشرة 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</si>
</sst>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%"/>
    <numFmt numFmtId="165" formatCode="0.0"/>
    <numFmt numFmtId="166" formatCode="0.0_)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sz val="18"/>
      <name val="Times New Roman"/>
      <family val="1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6"/>
      <name val="Calibri"/>
      <family val="2"/>
      <scheme val="minor"/>
    </font>
    <font>
      <b/>
      <sz val="14"/>
      <color theme="0"/>
      <name val="Times New Roman"/>
      <family val="1"/>
    </font>
    <font>
      <sz val="18"/>
      <name val="Arial"/>
      <family val="2"/>
    </font>
    <font>
      <b/>
      <i/>
      <sz val="18"/>
      <color theme="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Candara"/>
      <family val="2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b/>
      <sz val="18"/>
      <name val="Cambria"/>
      <family val="1"/>
      <scheme val="major"/>
    </font>
    <font>
      <b/>
      <i/>
      <sz val="14"/>
      <color theme="0"/>
      <name val="Times New Roman"/>
      <family val="1"/>
    </font>
    <font>
      <b/>
      <i/>
      <sz val="14"/>
      <color rgb="FFFFFF00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6"/>
      <color rgb="FFFF0000"/>
      <name val="Times New Roman"/>
      <family val="1"/>
    </font>
    <font>
      <b/>
      <sz val="16"/>
      <name val="Candara"/>
      <family val="2"/>
    </font>
    <font>
      <b/>
      <sz val="16"/>
      <color rgb="FF00B05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0"/>
      <name val="Candara"/>
      <family val="2"/>
    </font>
    <font>
      <b/>
      <sz val="16"/>
      <color rgb="FFFF0000"/>
      <name val="Calibri"/>
      <family val="2"/>
      <scheme val="minor"/>
    </font>
    <font>
      <sz val="18"/>
      <color indexed="8"/>
      <name val="Times New Roman"/>
      <family val="1"/>
    </font>
    <font>
      <b/>
      <sz val="12"/>
      <color rgb="FF00B050"/>
      <name val="Times New Roman"/>
      <family val="1"/>
    </font>
    <font>
      <b/>
      <sz val="16"/>
      <color rgb="FF00B050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rgb="FFFFFF00"/>
      <name val="Times New Roman"/>
      <family val="1"/>
    </font>
    <font>
      <b/>
      <sz val="16"/>
      <color rgb="FFFF0000"/>
      <name val="Cambria"/>
      <family val="1"/>
      <scheme val="major"/>
    </font>
    <font>
      <b/>
      <sz val="18"/>
      <color rgb="FF66FF66"/>
      <name val="Cambria"/>
      <family val="1"/>
      <scheme val="major"/>
    </font>
    <font>
      <b/>
      <sz val="13.5"/>
      <color theme="1"/>
      <name val="Calibri"/>
      <family val="2"/>
      <scheme val="minor"/>
    </font>
    <font>
      <b/>
      <sz val="16"/>
      <color rgb="FF66FF66"/>
      <name val="Arial"/>
      <family val="2"/>
    </font>
    <font>
      <b/>
      <sz val="16"/>
      <color rgb="FF66FF6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8"/>
      <color rgb="FFFF0000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6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rgb="FF0F243E"/>
      <name val="Arial"/>
      <family val="2"/>
    </font>
    <font>
      <b/>
      <sz val="12"/>
      <name val="Arial"/>
      <family val="2"/>
    </font>
    <font>
      <b/>
      <sz val="11"/>
      <color rgb="FF0F243E"/>
      <name val="Arial"/>
      <family val="2"/>
    </font>
    <font>
      <b/>
      <sz val="13"/>
      <name val="Calibri"/>
      <family val="2"/>
    </font>
    <font>
      <b/>
      <sz val="13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ndara"/>
      <family val="2"/>
    </font>
    <font>
      <sz val="10"/>
      <name val="Candara"/>
      <family val="2"/>
    </font>
    <font>
      <sz val="14"/>
      <color theme="1"/>
      <name val="Candara"/>
      <family val="2"/>
    </font>
    <font>
      <b/>
      <sz val="14"/>
      <color theme="1"/>
      <name val="Candara"/>
      <family val="2"/>
    </font>
    <font>
      <sz val="14"/>
      <name val="Candara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rgb="FF00206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F1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/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theme="0"/>
      </left>
      <right/>
      <top style="thick">
        <color rgb="FF4F81BD"/>
      </top>
      <bottom style="thick">
        <color rgb="FF4F81BD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rgb="FF365F91"/>
      </right>
      <top/>
      <bottom style="thick">
        <color rgb="FF4F81BD"/>
      </bottom>
      <diagonal/>
    </border>
    <border>
      <left style="thin">
        <color indexed="64"/>
      </left>
      <right style="thin">
        <color indexed="64"/>
      </right>
      <top style="thick">
        <color rgb="FF4F81BD"/>
      </top>
      <bottom style="thick">
        <color rgb="FF4F81BD"/>
      </bottom>
      <diagonal/>
    </border>
    <border>
      <left style="medium">
        <color rgb="FF365F91"/>
      </left>
      <right style="medium">
        <color rgb="FF365F91"/>
      </right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 style="medium">
        <color rgb="FF365F91"/>
      </right>
      <top/>
      <bottom/>
      <diagonal/>
    </border>
    <border>
      <left/>
      <right style="medium">
        <color rgb="FF365F91"/>
      </right>
      <top/>
      <bottom/>
      <diagonal/>
    </border>
    <border>
      <left style="medium">
        <color rgb="FF365F91"/>
      </left>
      <right style="medium">
        <color rgb="FF365F91"/>
      </right>
      <top/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thick">
        <color rgb="FF4F81BD"/>
      </left>
      <right style="medium">
        <color rgb="FF365F91"/>
      </right>
      <top/>
      <bottom style="thick">
        <color rgb="FF4F81BD"/>
      </bottom>
      <diagonal/>
    </border>
    <border>
      <left style="medium">
        <color rgb="FF365F91"/>
      </left>
      <right style="medium">
        <color rgb="FF365F91"/>
      </right>
      <top/>
      <bottom style="medium">
        <color rgb="FF365F91"/>
      </bottom>
      <diagonal/>
    </border>
    <border>
      <left/>
      <right style="medium">
        <color theme="3"/>
      </right>
      <top/>
      <bottom style="thick">
        <color rgb="FF4F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2">
    <xf numFmtId="0" fontId="0" fillId="0" borderId="0" xfId="0"/>
    <xf numFmtId="0" fontId="0" fillId="4" borderId="0" xfId="0" applyFill="1"/>
    <xf numFmtId="0" fontId="3" fillId="3" borderId="0" xfId="0" applyFont="1" applyFill="1" applyAlignment="1">
      <alignment horizontal="center" readingOrder="2"/>
    </xf>
    <xf numFmtId="164" fontId="3" fillId="2" borderId="0" xfId="1" applyNumberFormat="1" applyFont="1" applyFill="1" applyAlignment="1">
      <alignment horizontal="center"/>
    </xf>
    <xf numFmtId="9" fontId="4" fillId="4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0" xfId="0" applyFont="1"/>
    <xf numFmtId="0" fontId="21" fillId="5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6" fillId="0" borderId="0" xfId="0" applyFont="1"/>
    <xf numFmtId="0" fontId="23" fillId="0" borderId="1" xfId="0" applyFont="1" applyBorder="1" applyAlignment="1">
      <alignment horizontal="center"/>
    </xf>
    <xf numFmtId="0" fontId="24" fillId="4" borderId="0" xfId="0" applyFont="1" applyFill="1" applyBorder="1" applyAlignment="1">
      <alignment vertical="center"/>
    </xf>
    <xf numFmtId="0" fontId="0" fillId="3" borderId="0" xfId="0" applyFill="1"/>
    <xf numFmtId="0" fontId="19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left" vertical="center"/>
    </xf>
    <xf numFmtId="1" fontId="17" fillId="8" borderId="1" xfId="0" applyNumberFormat="1" applyFont="1" applyFill="1" applyBorder="1" applyAlignment="1">
      <alignment horizontal="center" vertical="center"/>
    </xf>
    <xf numFmtId="165" fontId="17" fillId="8" borderId="1" xfId="0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17" fontId="32" fillId="3" borderId="0" xfId="0" applyNumberFormat="1" applyFont="1" applyFill="1" applyBorder="1" applyAlignment="1">
      <alignment vertical="center" wrapText="1"/>
    </xf>
    <xf numFmtId="164" fontId="0" fillId="0" borderId="0" xfId="1" applyNumberFormat="1" applyFont="1"/>
    <xf numFmtId="0" fontId="4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/>
    <xf numFmtId="164" fontId="4" fillId="0" borderId="0" xfId="1" applyNumberFormat="1" applyFont="1"/>
    <xf numFmtId="9" fontId="0" fillId="0" borderId="0" xfId="1" applyFont="1"/>
    <xf numFmtId="0" fontId="35" fillId="4" borderId="0" xfId="0" applyFont="1" applyFill="1"/>
    <xf numFmtId="165" fontId="0" fillId="0" borderId="0" xfId="0" applyNumberFormat="1"/>
    <xf numFmtId="0" fontId="39" fillId="4" borderId="0" xfId="0" applyFont="1" applyFill="1"/>
    <xf numFmtId="0" fontId="19" fillId="4" borderId="0" xfId="0" applyFont="1" applyFill="1" applyAlignment="1"/>
    <xf numFmtId="0" fontId="40" fillId="4" borderId="0" xfId="0" applyFont="1" applyFill="1"/>
    <xf numFmtId="0" fontId="41" fillId="0" borderId="0" xfId="0" applyFont="1"/>
    <xf numFmtId="0" fontId="39" fillId="2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164" fontId="14" fillId="2" borderId="0" xfId="1" applyNumberFormat="1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164" fontId="14" fillId="3" borderId="0" xfId="1" applyNumberFormat="1" applyFont="1" applyFill="1" applyAlignment="1">
      <alignment horizontal="center" vertical="center"/>
    </xf>
    <xf numFmtId="0" fontId="43" fillId="4" borderId="0" xfId="0" applyFont="1" applyFill="1"/>
    <xf numFmtId="0" fontId="43" fillId="0" borderId="0" xfId="0" applyFont="1"/>
    <xf numFmtId="164" fontId="43" fillId="0" borderId="0" xfId="0" applyNumberFormat="1" applyFont="1"/>
    <xf numFmtId="164" fontId="40" fillId="4" borderId="0" xfId="1" applyNumberFormat="1" applyFont="1" applyFill="1" applyAlignment="1">
      <alignment horizontal="center" vertical="center"/>
    </xf>
    <xf numFmtId="164" fontId="46" fillId="4" borderId="0" xfId="1" applyNumberFormat="1" applyFont="1" applyFill="1" applyAlignment="1">
      <alignment horizontal="center"/>
    </xf>
    <xf numFmtId="164" fontId="47" fillId="4" borderId="0" xfId="1" applyNumberFormat="1" applyFont="1" applyFill="1" applyAlignment="1">
      <alignment horizontal="center"/>
    </xf>
    <xf numFmtId="9" fontId="43" fillId="0" borderId="0" xfId="1" applyFont="1"/>
    <xf numFmtId="16" fontId="43" fillId="0" borderId="0" xfId="0" applyNumberFormat="1" applyFont="1"/>
    <xf numFmtId="0" fontId="0" fillId="9" borderId="0" xfId="0" applyFill="1"/>
    <xf numFmtId="0" fontId="48" fillId="10" borderId="0" xfId="0" applyFont="1" applyFill="1" applyAlignment="1">
      <alignment horizontal="center"/>
    </xf>
    <xf numFmtId="1" fontId="0" fillId="0" borderId="0" xfId="0" applyNumberFormat="1"/>
    <xf numFmtId="1" fontId="19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16" fontId="2" fillId="3" borderId="0" xfId="0" quotePrefix="1" applyNumberFormat="1" applyFont="1" applyFill="1" applyAlignment="1">
      <alignment horizontal="center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Alignment="1">
      <alignment vertical="center"/>
    </xf>
    <xf numFmtId="0" fontId="50" fillId="3" borderId="0" xfId="0" quotePrefix="1" applyFont="1" applyFill="1" applyBorder="1" applyAlignment="1">
      <alignment horizontal="center" vertical="center"/>
    </xf>
    <xf numFmtId="17" fontId="50" fillId="3" borderId="0" xfId="0" quotePrefix="1" applyNumberFormat="1" applyFont="1" applyFill="1" applyBorder="1" applyAlignment="1">
      <alignment horizontal="center" vertical="center" wrapText="1"/>
    </xf>
    <xf numFmtId="0" fontId="29" fillId="3" borderId="6" xfId="0" quotePrefix="1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/>
    </xf>
    <xf numFmtId="0" fontId="53" fillId="7" borderId="1" xfId="0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/>
    </xf>
    <xf numFmtId="0" fontId="52" fillId="7" borderId="1" xfId="0" applyFont="1" applyFill="1" applyBorder="1" applyAlignment="1">
      <alignment horizontal="center" vertical="center"/>
    </xf>
    <xf numFmtId="0" fontId="52" fillId="7" borderId="1" xfId="0" quotePrefix="1" applyFont="1" applyFill="1" applyBorder="1" applyAlignment="1">
      <alignment horizontal="center" vertical="center"/>
    </xf>
    <xf numFmtId="1" fontId="19" fillId="5" borderId="9" xfId="0" applyNumberFormat="1" applyFont="1" applyFill="1" applyBorder="1" applyAlignment="1">
      <alignment horizontal="center" vertical="center" wrapText="1" readingOrder="2"/>
    </xf>
    <xf numFmtId="0" fontId="55" fillId="7" borderId="5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center" vertical="center" wrapText="1"/>
    </xf>
    <xf numFmtId="0" fontId="55" fillId="7" borderId="5" xfId="0" applyFont="1" applyFill="1" applyBorder="1" applyAlignment="1">
      <alignment horizontal="center" vertical="center"/>
    </xf>
    <xf numFmtId="0" fontId="55" fillId="4" borderId="5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164" fontId="19" fillId="3" borderId="1" xfId="1" applyNumberFormat="1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20" fillId="5" borderId="9" xfId="0" applyFont="1" applyFill="1" applyBorder="1" applyAlignment="1"/>
    <xf numFmtId="0" fontId="56" fillId="4" borderId="0" xfId="0" applyFont="1" applyFill="1" applyBorder="1" applyAlignment="1">
      <alignment vertical="center"/>
    </xf>
    <xf numFmtId="165" fontId="58" fillId="4" borderId="0" xfId="0" applyNumberFormat="1" applyFont="1" applyFill="1" applyBorder="1" applyAlignment="1">
      <alignment horizontal="center"/>
    </xf>
    <xf numFmtId="0" fontId="59" fillId="6" borderId="0" xfId="0" applyFont="1" applyFill="1" applyBorder="1" applyAlignment="1"/>
    <xf numFmtId="0" fontId="59" fillId="6" borderId="0" xfId="0" applyFont="1" applyFill="1" applyBorder="1" applyAlignment="1">
      <alignment horizontal="center" vertical="center"/>
    </xf>
    <xf numFmtId="165" fontId="14" fillId="12" borderId="0" xfId="0" applyNumberFormat="1" applyFont="1" applyFill="1" applyBorder="1" applyAlignment="1" applyProtection="1">
      <alignment horizontal="center" vertical="center"/>
    </xf>
    <xf numFmtId="165" fontId="48" fillId="10" borderId="0" xfId="0" applyNumberFormat="1" applyFont="1" applyFill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 vertical="center"/>
    </xf>
    <xf numFmtId="165" fontId="11" fillId="4" borderId="0" xfId="0" applyNumberFormat="1" applyFont="1" applyFill="1" applyBorder="1" applyAlignment="1" applyProtection="1">
      <alignment horizontal="center" vertical="center"/>
    </xf>
    <xf numFmtId="166" fontId="61" fillId="4" borderId="0" xfId="0" applyNumberFormat="1" applyFont="1" applyFill="1" applyBorder="1" applyAlignment="1" applyProtection="1">
      <alignment horizontal="center" vertical="center"/>
    </xf>
    <xf numFmtId="165" fontId="61" fillId="4" borderId="0" xfId="0" applyNumberFormat="1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62" fillId="4" borderId="1" xfId="0" applyFont="1" applyFill="1" applyBorder="1" applyAlignment="1">
      <alignment horizontal="center" vertical="center"/>
    </xf>
    <xf numFmtId="0" fontId="63" fillId="4" borderId="5" xfId="0" applyFont="1" applyFill="1" applyBorder="1" applyAlignment="1">
      <alignment horizontal="center" vertical="center"/>
    </xf>
    <xf numFmtId="9" fontId="0" fillId="0" borderId="0" xfId="0" applyNumberFormat="1"/>
    <xf numFmtId="1" fontId="0" fillId="0" borderId="0" xfId="0" applyNumberFormat="1" applyAlignment="1">
      <alignment horizontal="center"/>
    </xf>
    <xf numFmtId="0" fontId="35" fillId="4" borderId="0" xfId="0" applyFont="1" applyFill="1" applyAlignment="1">
      <alignment horizontal="left"/>
    </xf>
    <xf numFmtId="1" fontId="35" fillId="4" borderId="0" xfId="0" applyNumberFormat="1" applyFont="1" applyFill="1" applyAlignment="1">
      <alignment horizontal="center"/>
    </xf>
    <xf numFmtId="1" fontId="52" fillId="8" borderId="1" xfId="0" applyNumberFormat="1" applyFont="1" applyFill="1" applyBorder="1" applyAlignment="1">
      <alignment horizontal="center" vertical="center"/>
    </xf>
    <xf numFmtId="0" fontId="64" fillId="4" borderId="0" xfId="0" applyFont="1" applyFill="1"/>
    <xf numFmtId="1" fontId="54" fillId="3" borderId="1" xfId="0" applyNumberFormat="1" applyFont="1" applyFill="1" applyBorder="1" applyAlignment="1">
      <alignment horizontal="center" vertical="center"/>
    </xf>
    <xf numFmtId="164" fontId="65" fillId="3" borderId="1" xfId="1" applyNumberFormat="1" applyFont="1" applyFill="1" applyBorder="1" applyAlignment="1">
      <alignment horizontal="center" vertical="center"/>
    </xf>
    <xf numFmtId="164" fontId="65" fillId="3" borderId="1" xfId="1" quotePrefix="1" applyNumberFormat="1" applyFont="1" applyFill="1" applyBorder="1" applyAlignment="1">
      <alignment horizontal="center" vertical="center"/>
    </xf>
    <xf numFmtId="164" fontId="52" fillId="8" borderId="1" xfId="1" applyNumberFormat="1" applyFont="1" applyFill="1" applyBorder="1" applyAlignment="1">
      <alignment horizontal="center" vertical="center"/>
    </xf>
    <xf numFmtId="164" fontId="54" fillId="3" borderId="1" xfId="1" applyNumberFormat="1" applyFont="1" applyFill="1" applyBorder="1" applyAlignment="1">
      <alignment horizontal="center" vertical="center"/>
    </xf>
    <xf numFmtId="0" fontId="44" fillId="0" borderId="0" xfId="3" applyAlignment="1" applyProtection="1"/>
    <xf numFmtId="0" fontId="68" fillId="0" borderId="0" xfId="0" applyFont="1"/>
    <xf numFmtId="0" fontId="44" fillId="0" borderId="0" xfId="3" applyAlignment="1" applyProtection="1">
      <alignment horizontal="left" indent="1"/>
    </xf>
    <xf numFmtId="0" fontId="45" fillId="0" borderId="0" xfId="0" applyFont="1"/>
    <xf numFmtId="0" fontId="44" fillId="0" borderId="0" xfId="3" applyAlignment="1" applyProtection="1">
      <alignment horizontal="center"/>
    </xf>
    <xf numFmtId="9" fontId="17" fillId="8" borderId="1" xfId="1" applyFont="1" applyFill="1" applyBorder="1" applyAlignment="1">
      <alignment horizontal="center" vertical="center"/>
    </xf>
    <xf numFmtId="9" fontId="19" fillId="3" borderId="1" xfId="1" applyFont="1" applyFill="1" applyBorder="1" applyAlignment="1">
      <alignment horizontal="center" vertical="center"/>
    </xf>
    <xf numFmtId="9" fontId="34" fillId="0" borderId="0" xfId="1" applyFont="1"/>
    <xf numFmtId="0" fontId="41" fillId="4" borderId="0" xfId="0" applyFont="1" applyFill="1"/>
    <xf numFmtId="0" fontId="42" fillId="4" borderId="0" xfId="0" applyFont="1" applyFill="1" applyAlignment="1">
      <alignment horizontal="center" vertical="center"/>
    </xf>
    <xf numFmtId="165" fontId="40" fillId="4" borderId="0" xfId="0" applyNumberFormat="1" applyFont="1" applyFill="1" applyAlignment="1">
      <alignment horizontal="center" vertical="center"/>
    </xf>
    <xf numFmtId="165" fontId="14" fillId="3" borderId="0" xfId="0" applyNumberFormat="1" applyFont="1" applyFill="1" applyAlignment="1">
      <alignment horizontal="center" vertical="center"/>
    </xf>
    <xf numFmtId="165" fontId="25" fillId="4" borderId="0" xfId="2" applyNumberFormat="1" applyFont="1" applyFill="1" applyBorder="1" applyAlignment="1">
      <alignment horizontal="center" vertical="center"/>
    </xf>
    <xf numFmtId="164" fontId="35" fillId="4" borderId="0" xfId="1" applyNumberFormat="1" applyFont="1" applyFill="1" applyAlignment="1">
      <alignment horizontal="center"/>
    </xf>
    <xf numFmtId="0" fontId="48" fillId="10" borderId="0" xfId="0" applyFont="1" applyFill="1" applyAlignment="1">
      <alignment horizontal="left"/>
    </xf>
    <xf numFmtId="0" fontId="7" fillId="4" borderId="0" xfId="0" applyFont="1" applyFill="1"/>
    <xf numFmtId="164" fontId="48" fillId="10" borderId="0" xfId="1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48" fillId="4" borderId="0" xfId="0" applyFont="1" applyFill="1" applyAlignment="1">
      <alignment horizontal="left"/>
    </xf>
    <xf numFmtId="1" fontId="18" fillId="4" borderId="0" xfId="0" applyNumberFormat="1" applyFont="1" applyFill="1" applyAlignment="1">
      <alignment horizontal="center"/>
    </xf>
    <xf numFmtId="164" fontId="72" fillId="4" borderId="0" xfId="1" applyNumberFormat="1" applyFont="1" applyFill="1" applyAlignment="1">
      <alignment horizont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/>
    </xf>
    <xf numFmtId="164" fontId="3" fillId="3" borderId="0" xfId="1" applyNumberFormat="1" applyFont="1" applyFill="1" applyAlignment="1">
      <alignment horizontal="center" vertical="center"/>
    </xf>
    <xf numFmtId="0" fontId="38" fillId="4" borderId="0" xfId="0" applyFont="1" applyFill="1" applyAlignment="1">
      <alignment horizontal="left"/>
    </xf>
    <xf numFmtId="0" fontId="48" fillId="11" borderId="0" xfId="0" applyFont="1" applyFill="1" applyAlignment="1">
      <alignment horizontal="left"/>
    </xf>
    <xf numFmtId="0" fontId="48" fillId="11" borderId="0" xfId="0" applyFont="1" applyFill="1" applyAlignment="1">
      <alignment horizontal="center" vertical="center"/>
    </xf>
    <xf numFmtId="165" fontId="48" fillId="11" borderId="0" xfId="0" applyNumberFormat="1" applyFont="1" applyFill="1" applyAlignment="1">
      <alignment horizontal="center"/>
    </xf>
    <xf numFmtId="164" fontId="48" fillId="11" borderId="0" xfId="1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" fontId="7" fillId="4" borderId="0" xfId="0" applyNumberFormat="1" applyFont="1" applyFill="1" applyAlignment="1">
      <alignment horizontal="center" vertical="center"/>
    </xf>
    <xf numFmtId="164" fontId="18" fillId="4" borderId="0" xfId="1" applyNumberFormat="1" applyFont="1" applyFill="1" applyAlignment="1">
      <alignment horizontal="center"/>
    </xf>
    <xf numFmtId="164" fontId="7" fillId="4" borderId="0" xfId="1" applyNumberFormat="1" applyFont="1" applyFill="1" applyAlignment="1">
      <alignment horizontal="center"/>
    </xf>
    <xf numFmtId="1" fontId="18" fillId="4" borderId="0" xfId="0" applyNumberFormat="1" applyFont="1" applyFill="1" applyAlignment="1">
      <alignment horizontal="center" vertical="center"/>
    </xf>
    <xf numFmtId="164" fontId="73" fillId="4" borderId="0" xfId="1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165" fontId="7" fillId="0" borderId="0" xfId="0" applyNumberFormat="1" applyFont="1"/>
    <xf numFmtId="164" fontId="3" fillId="3" borderId="0" xfId="0" applyNumberFormat="1" applyFont="1" applyFill="1" applyAlignment="1">
      <alignment horizontal="center" vertical="center"/>
    </xf>
    <xf numFmtId="0" fontId="36" fillId="3" borderId="0" xfId="0" applyFont="1" applyFill="1"/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65" fontId="66" fillId="4" borderId="0" xfId="2" applyNumberFormat="1" applyFont="1" applyFill="1" applyBorder="1" applyAlignment="1">
      <alignment horizontal="center" vertical="center"/>
    </xf>
    <xf numFmtId="0" fontId="50" fillId="5" borderId="0" xfId="0" applyFont="1" applyFill="1" applyAlignment="1">
      <alignment vertical="center"/>
    </xf>
    <xf numFmtId="165" fontId="67" fillId="5" borderId="0" xfId="2" applyNumberFormat="1" applyFont="1" applyFill="1" applyAlignment="1">
      <alignment horizontal="center"/>
    </xf>
    <xf numFmtId="165" fontId="31" fillId="5" borderId="0" xfId="0" applyNumberFormat="1" applyFont="1" applyFill="1" applyBorder="1" applyAlignment="1">
      <alignment horizontal="center"/>
    </xf>
    <xf numFmtId="165" fontId="74" fillId="5" borderId="0" xfId="0" applyNumberFormat="1" applyFont="1" applyFill="1" applyBorder="1" applyAlignment="1">
      <alignment horizontal="center"/>
    </xf>
    <xf numFmtId="0" fontId="56" fillId="7" borderId="0" xfId="0" applyFont="1" applyFill="1" applyBorder="1" applyAlignment="1">
      <alignment vertical="center"/>
    </xf>
    <xf numFmtId="165" fontId="57" fillId="7" borderId="0" xfId="2" applyNumberFormat="1" applyFont="1" applyFill="1" applyBorder="1" applyAlignment="1">
      <alignment horizontal="center" vertical="center" readingOrder="1"/>
    </xf>
    <xf numFmtId="165" fontId="58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Alignment="1">
      <alignment vertical="center"/>
    </xf>
    <xf numFmtId="165" fontId="66" fillId="7" borderId="0" xfId="2" applyNumberFormat="1" applyFont="1" applyFill="1" applyBorder="1" applyAlignment="1">
      <alignment horizontal="center" vertical="center"/>
    </xf>
    <xf numFmtId="164" fontId="35" fillId="7" borderId="0" xfId="1" applyNumberFormat="1" applyFont="1" applyFill="1" applyAlignment="1">
      <alignment horizontal="center"/>
    </xf>
    <xf numFmtId="165" fontId="35" fillId="7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 vertical="center" wrapText="1"/>
    </xf>
    <xf numFmtId="1" fontId="18" fillId="4" borderId="0" xfId="0" applyNumberFormat="1" applyFont="1" applyFill="1" applyBorder="1" applyAlignment="1" applyProtection="1">
      <alignment horizontal="center"/>
    </xf>
    <xf numFmtId="1" fontId="7" fillId="4" borderId="0" xfId="0" applyNumberFormat="1" applyFont="1" applyFill="1" applyBorder="1" applyAlignment="1" applyProtection="1">
      <alignment horizontal="center"/>
    </xf>
    <xf numFmtId="165" fontId="57" fillId="7" borderId="0" xfId="2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4" borderId="0" xfId="0" applyFont="1" applyFill="1" applyAlignment="1">
      <alignment horizontal="center"/>
    </xf>
    <xf numFmtId="0" fontId="51" fillId="3" borderId="0" xfId="0" applyFont="1" applyFill="1" applyAlignment="1">
      <alignment horizontal="right" vertical="center"/>
    </xf>
    <xf numFmtId="0" fontId="49" fillId="7" borderId="0" xfId="0" applyFont="1" applyFill="1" applyBorder="1" applyAlignment="1">
      <alignment horizontal="right" vertical="center"/>
    </xf>
    <xf numFmtId="0" fontId="49" fillId="7" borderId="0" xfId="0" applyFont="1" applyFill="1" applyAlignment="1">
      <alignment vertical="center"/>
    </xf>
    <xf numFmtId="164" fontId="60" fillId="10" borderId="0" xfId="1" applyNumberFormat="1" applyFont="1" applyFill="1" applyAlignment="1">
      <alignment horizontal="center"/>
    </xf>
    <xf numFmtId="0" fontId="48" fillId="10" borderId="0" xfId="0" applyFont="1" applyFill="1" applyAlignment="1"/>
    <xf numFmtId="1" fontId="19" fillId="5" borderId="1" xfId="0" quotePrefix="1" applyNumberFormat="1" applyFont="1" applyFill="1" applyBorder="1" applyAlignment="1">
      <alignment horizontal="center" vertical="center"/>
    </xf>
    <xf numFmtId="165" fontId="52" fillId="8" borderId="1" xfId="0" applyNumberFormat="1" applyFont="1" applyFill="1" applyBorder="1" applyAlignment="1">
      <alignment horizontal="center" vertical="center"/>
    </xf>
    <xf numFmtId="165" fontId="54" fillId="3" borderId="1" xfId="0" applyNumberFormat="1" applyFont="1" applyFill="1" applyBorder="1" applyAlignment="1">
      <alignment horizontal="center" vertical="center"/>
    </xf>
    <xf numFmtId="17" fontId="5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65" fontId="48" fillId="10" borderId="0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 vertical="center"/>
    </xf>
    <xf numFmtId="1" fontId="18" fillId="4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165" fontId="48" fillId="11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4" fontId="71" fillId="4" borderId="0" xfId="1" applyNumberFormat="1" applyFont="1" applyFill="1" applyAlignment="1">
      <alignment horizontal="center"/>
    </xf>
    <xf numFmtId="0" fontId="0" fillId="0" borderId="0" xfId="0"/>
    <xf numFmtId="0" fontId="0" fillId="0" borderId="0" xfId="0"/>
    <xf numFmtId="17" fontId="2" fillId="3" borderId="0" xfId="0" applyNumberFormat="1" applyFont="1" applyFill="1" applyAlignment="1">
      <alignment horizontal="center"/>
    </xf>
    <xf numFmtId="165" fontId="35" fillId="4" borderId="0" xfId="0" applyNumberFormat="1" applyFont="1" applyFill="1" applyAlignment="1">
      <alignment horizontal="center"/>
    </xf>
    <xf numFmtId="17" fontId="0" fillId="0" borderId="0" xfId="0" quotePrefix="1" applyNumberFormat="1" applyAlignment="1">
      <alignment horizontal="center"/>
    </xf>
    <xf numFmtId="0" fontId="71" fillId="4" borderId="0" xfId="0" applyFont="1" applyFill="1"/>
    <xf numFmtId="164" fontId="47" fillId="7" borderId="0" xfId="1" applyNumberFormat="1" applyFont="1" applyFill="1" applyAlignment="1">
      <alignment horizontal="center"/>
    </xf>
    <xf numFmtId="0" fontId="47" fillId="7" borderId="0" xfId="0" applyFont="1" applyFill="1" applyAlignment="1"/>
    <xf numFmtId="0" fontId="47" fillId="4" borderId="0" xfId="0" applyFont="1" applyFill="1"/>
    <xf numFmtId="0" fontId="77" fillId="13" borderId="14" xfId="0" applyFont="1" applyFill="1" applyBorder="1" applyAlignment="1">
      <alignment horizontal="right"/>
    </xf>
    <xf numFmtId="0" fontId="7" fillId="0" borderId="15" xfId="0" applyFont="1" applyBorder="1"/>
    <xf numFmtId="0" fontId="77" fillId="0" borderId="14" xfId="0" applyFont="1" applyBorder="1" applyAlignment="1">
      <alignment horizontal="right"/>
    </xf>
    <xf numFmtId="0" fontId="77" fillId="0" borderId="20" xfId="0" applyFont="1" applyBorder="1" applyAlignment="1">
      <alignment horizontal="right"/>
    </xf>
    <xf numFmtId="0" fontId="79" fillId="4" borderId="21" xfId="0" applyFont="1" applyFill="1" applyBorder="1" applyAlignment="1">
      <alignment horizontal="center"/>
    </xf>
    <xf numFmtId="0" fontId="80" fillId="0" borderId="22" xfId="0" applyFont="1" applyBorder="1" applyAlignment="1">
      <alignment horizontal="center" vertical="center" wrapText="1"/>
    </xf>
    <xf numFmtId="0" fontId="76" fillId="11" borderId="24" xfId="0" applyFont="1" applyFill="1" applyBorder="1"/>
    <xf numFmtId="0" fontId="37" fillId="4" borderId="24" xfId="0" applyFont="1" applyFill="1" applyBorder="1" applyAlignment="1">
      <alignment vertical="top"/>
    </xf>
    <xf numFmtId="0" fontId="80" fillId="4" borderId="24" xfId="0" applyFont="1" applyFill="1" applyBorder="1" applyAlignment="1">
      <alignment horizontal="left" vertical="center"/>
    </xf>
    <xf numFmtId="164" fontId="80" fillId="4" borderId="26" xfId="1" applyNumberFormat="1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left" vertical="center"/>
    </xf>
    <xf numFmtId="9" fontId="0" fillId="0" borderId="0" xfId="1" applyFont="1" applyAlignment="1">
      <alignment horizontal="center"/>
    </xf>
    <xf numFmtId="0" fontId="30" fillId="0" borderId="0" xfId="0" applyFont="1" applyAlignment="1">
      <alignment horizontal="center"/>
    </xf>
    <xf numFmtId="49" fontId="81" fillId="4" borderId="23" xfId="0" applyNumberFormat="1" applyFont="1" applyFill="1" applyBorder="1" applyAlignment="1">
      <alignment horizontal="center" vertical="center" wrapText="1"/>
    </xf>
    <xf numFmtId="164" fontId="84" fillId="11" borderId="26" xfId="1" applyNumberFormat="1" applyFont="1" applyFill="1" applyBorder="1" applyAlignment="1">
      <alignment horizontal="center" vertical="center"/>
    </xf>
    <xf numFmtId="165" fontId="80" fillId="4" borderId="26" xfId="1" applyNumberFormat="1" applyFont="1" applyFill="1" applyBorder="1" applyAlignment="1">
      <alignment horizontal="center" vertical="center"/>
    </xf>
    <xf numFmtId="164" fontId="80" fillId="4" borderId="29" xfId="1" applyNumberFormat="1" applyFont="1" applyFill="1" applyBorder="1" applyAlignment="1">
      <alignment horizontal="center" vertical="center"/>
    </xf>
    <xf numFmtId="0" fontId="86" fillId="4" borderId="0" xfId="0" applyFont="1" applyFill="1"/>
    <xf numFmtId="0" fontId="87" fillId="16" borderId="0" xfId="0" applyFont="1" applyFill="1" applyBorder="1" applyAlignment="1"/>
    <xf numFmtId="17" fontId="88" fillId="16" borderId="0" xfId="0" quotePrefix="1" applyNumberFormat="1" applyFont="1" applyFill="1" applyBorder="1" applyAlignment="1">
      <alignment horizontal="center" vertical="center"/>
    </xf>
    <xf numFmtId="0" fontId="88" fillId="16" borderId="0" xfId="0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/>
    </xf>
    <xf numFmtId="0" fontId="89" fillId="17" borderId="0" xfId="0" applyFont="1" applyFill="1" applyBorder="1" applyAlignment="1">
      <alignment horizontal="center" vertical="center"/>
    </xf>
    <xf numFmtId="165" fontId="89" fillId="17" borderId="0" xfId="0" applyNumberFormat="1" applyFont="1" applyFill="1" applyBorder="1" applyAlignment="1">
      <alignment horizontal="center" vertical="center"/>
    </xf>
    <xf numFmtId="16" fontId="35" fillId="17" borderId="0" xfId="0" quotePrefix="1" applyNumberFormat="1" applyFont="1" applyFill="1" applyBorder="1" applyAlignment="1">
      <alignment horizontal="center"/>
    </xf>
    <xf numFmtId="0" fontId="85" fillId="15" borderId="0" xfId="0" applyFont="1" applyFill="1" applyBorder="1" applyAlignment="1">
      <alignment horizontal="center" vertical="center" wrapText="1"/>
    </xf>
    <xf numFmtId="1" fontId="85" fillId="15" borderId="0" xfId="0" applyNumberFormat="1" applyFont="1" applyFill="1" applyBorder="1" applyAlignment="1">
      <alignment horizontal="center" vertical="center"/>
    </xf>
    <xf numFmtId="164" fontId="85" fillId="15" borderId="0" xfId="1" applyNumberFormat="1" applyFont="1" applyFill="1" applyBorder="1" applyAlignment="1">
      <alignment horizontal="center" vertical="center"/>
    </xf>
    <xf numFmtId="0" fontId="75" fillId="0" borderId="0" xfId="0" applyFont="1"/>
    <xf numFmtId="0" fontId="90" fillId="0" borderId="0" xfId="0" applyFont="1" applyAlignment="1">
      <alignment horizontal="center"/>
    </xf>
    <xf numFmtId="9" fontId="90" fillId="0" borderId="0" xfId="1" applyFont="1" applyAlignment="1">
      <alignment horizontal="center"/>
    </xf>
    <xf numFmtId="1" fontId="64" fillId="4" borderId="0" xfId="0" applyNumberFormat="1" applyFont="1" applyFill="1"/>
    <xf numFmtId="9" fontId="64" fillId="4" borderId="0" xfId="1" applyFont="1" applyFill="1"/>
    <xf numFmtId="1" fontId="64" fillId="0" borderId="0" xfId="0" applyNumberFormat="1" applyFont="1"/>
    <xf numFmtId="9" fontId="91" fillId="0" borderId="0" xfId="1" applyFont="1"/>
    <xf numFmtId="0" fontId="64" fillId="0" borderId="0" xfId="0" applyFont="1"/>
    <xf numFmtId="0" fontId="92" fillId="0" borderId="0" xfId="0" applyFont="1"/>
    <xf numFmtId="0" fontId="36" fillId="0" borderId="0" xfId="0" applyFont="1"/>
    <xf numFmtId="9" fontId="36" fillId="0" borderId="0" xfId="1" applyFont="1"/>
    <xf numFmtId="0" fontId="64" fillId="0" borderId="0" xfId="0" applyFont="1" applyAlignment="1">
      <alignment wrapText="1"/>
    </xf>
    <xf numFmtId="0" fontId="93" fillId="0" borderId="0" xfId="3" applyFont="1" applyAlignment="1" applyProtection="1"/>
    <xf numFmtId="9" fontId="92" fillId="0" borderId="0" xfId="1" applyFont="1"/>
    <xf numFmtId="0" fontId="78" fillId="3" borderId="0" xfId="0" applyFont="1" applyFill="1"/>
    <xf numFmtId="165" fontId="58" fillId="4" borderId="0" xfId="0" applyNumberFormat="1" applyFont="1" applyFill="1" applyBorder="1" applyAlignment="1">
      <alignment horizontal="center" vertical="center"/>
    </xf>
    <xf numFmtId="165" fontId="82" fillId="11" borderId="25" xfId="0" applyNumberFormat="1" applyFont="1" applyFill="1" applyBorder="1" applyAlignment="1">
      <alignment horizontal="center" vertical="center"/>
    </xf>
    <xf numFmtId="165" fontId="83" fillId="11" borderId="26" xfId="0" applyNumberFormat="1" applyFont="1" applyFill="1" applyBorder="1" applyAlignment="1">
      <alignment horizontal="center" vertical="center" wrapText="1"/>
    </xf>
    <xf numFmtId="165" fontId="83" fillId="11" borderId="0" xfId="0" applyNumberFormat="1" applyFont="1" applyFill="1" applyBorder="1" applyAlignment="1">
      <alignment horizontal="center" vertical="center" wrapText="1"/>
    </xf>
    <xf numFmtId="165" fontId="82" fillId="4" borderId="25" xfId="0" applyNumberFormat="1" applyFont="1" applyFill="1" applyBorder="1" applyAlignment="1">
      <alignment horizontal="center" vertical="center"/>
    </xf>
    <xf numFmtId="165" fontId="83" fillId="4" borderId="26" xfId="0" applyNumberFormat="1" applyFont="1" applyFill="1" applyBorder="1" applyAlignment="1">
      <alignment horizontal="center" vertical="center" wrapText="1"/>
    </xf>
    <xf numFmtId="165" fontId="83" fillId="4" borderId="0" xfId="0" applyNumberFormat="1" applyFont="1" applyFill="1" applyBorder="1" applyAlignment="1">
      <alignment horizontal="center" vertical="center" wrapText="1"/>
    </xf>
    <xf numFmtId="165" fontId="82" fillId="4" borderId="0" xfId="0" applyNumberFormat="1" applyFont="1" applyFill="1" applyBorder="1" applyAlignment="1">
      <alignment horizontal="center" vertical="center"/>
    </xf>
    <xf numFmtId="165" fontId="83" fillId="4" borderId="27" xfId="0" applyNumberFormat="1" applyFont="1" applyFill="1" applyBorder="1" applyAlignment="1">
      <alignment horizontal="center" vertical="center" wrapText="1"/>
    </xf>
    <xf numFmtId="165" fontId="83" fillId="4" borderId="21" xfId="0" applyNumberFormat="1" applyFont="1" applyFill="1" applyBorder="1" applyAlignment="1">
      <alignment horizontal="center" vertical="center"/>
    </xf>
    <xf numFmtId="165" fontId="83" fillId="4" borderId="21" xfId="1" applyNumberFormat="1" applyFont="1" applyFill="1" applyBorder="1" applyAlignment="1">
      <alignment horizontal="center" vertical="center"/>
    </xf>
    <xf numFmtId="1" fontId="35" fillId="4" borderId="31" xfId="0" applyNumberFormat="1" applyFont="1" applyFill="1" applyBorder="1" applyAlignment="1">
      <alignment horizontal="center"/>
    </xf>
    <xf numFmtId="1" fontId="35" fillId="4" borderId="32" xfId="0" applyNumberFormat="1" applyFont="1" applyFill="1" applyBorder="1" applyAlignment="1">
      <alignment horizontal="center"/>
    </xf>
    <xf numFmtId="1" fontId="35" fillId="4" borderId="33" xfId="0" applyNumberFormat="1" applyFont="1" applyFill="1" applyBorder="1" applyAlignment="1">
      <alignment horizontal="center"/>
    </xf>
    <xf numFmtId="1" fontId="35" fillId="4" borderId="34" xfId="0" applyNumberFormat="1" applyFont="1" applyFill="1" applyBorder="1" applyAlignment="1">
      <alignment horizontal="center"/>
    </xf>
    <xf numFmtId="165" fontId="2" fillId="6" borderId="35" xfId="0" applyNumberFormat="1" applyFont="1" applyFill="1" applyBorder="1" applyAlignment="1">
      <alignment horizontal="center" vertical="center"/>
    </xf>
    <xf numFmtId="165" fontId="2" fillId="6" borderId="36" xfId="0" applyNumberFormat="1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left" vertical="center"/>
    </xf>
    <xf numFmtId="0" fontId="15" fillId="4" borderId="44" xfId="0" applyFont="1" applyFill="1" applyBorder="1" applyAlignment="1">
      <alignment horizontal="left" vertical="center"/>
    </xf>
    <xf numFmtId="0" fontId="9" fillId="6" borderId="45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/>
    </xf>
    <xf numFmtId="1" fontId="14" fillId="6" borderId="34" xfId="0" applyNumberFormat="1" applyFont="1" applyFill="1" applyBorder="1" applyAlignment="1">
      <alignment vertical="center" wrapText="1"/>
    </xf>
    <xf numFmtId="0" fontId="2" fillId="3" borderId="50" xfId="0" applyFont="1" applyFill="1" applyBorder="1" applyAlignment="1">
      <alignment horizontal="center"/>
    </xf>
    <xf numFmtId="0" fontId="0" fillId="0" borderId="4" xfId="0" applyBorder="1"/>
    <xf numFmtId="0" fontId="23" fillId="0" borderId="3" xfId="0" applyFont="1" applyBorder="1" applyAlignment="1">
      <alignment horizontal="center"/>
    </xf>
    <xf numFmtId="0" fontId="18" fillId="4" borderId="4" xfId="0" applyFont="1" applyFill="1" applyBorder="1" applyAlignment="1">
      <alignment horizontal="right"/>
    </xf>
    <xf numFmtId="0" fontId="8" fillId="4" borderId="4" xfId="0" applyFont="1" applyFill="1" applyBorder="1"/>
    <xf numFmtId="0" fontId="69" fillId="6" borderId="41" xfId="0" applyFont="1" applyFill="1" applyBorder="1" applyAlignment="1">
      <alignment horizontal="center" vertical="center"/>
    </xf>
    <xf numFmtId="0" fontId="69" fillId="6" borderId="51" xfId="0" applyFont="1" applyFill="1" applyBorder="1" applyAlignment="1">
      <alignment horizontal="center" vertical="center"/>
    </xf>
    <xf numFmtId="165" fontId="69" fillId="6" borderId="51" xfId="0" applyNumberFormat="1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right"/>
    </xf>
    <xf numFmtId="0" fontId="12" fillId="3" borderId="50" xfId="0" applyFont="1" applyFill="1" applyBorder="1"/>
    <xf numFmtId="0" fontId="33" fillId="11" borderId="50" xfId="0" applyFont="1" applyFill="1" applyBorder="1"/>
    <xf numFmtId="17" fontId="35" fillId="11" borderId="0" xfId="0" applyNumberFormat="1" applyFont="1" applyFill="1" applyBorder="1" applyAlignment="1">
      <alignment horizontal="center"/>
    </xf>
    <xf numFmtId="17" fontId="35" fillId="11" borderId="52" xfId="0" applyNumberFormat="1" applyFont="1" applyFill="1" applyBorder="1" applyAlignment="1">
      <alignment horizontal="center"/>
    </xf>
    <xf numFmtId="1" fontId="54" fillId="5" borderId="7" xfId="0" applyNumberFormat="1" applyFont="1" applyFill="1" applyBorder="1" applyAlignment="1">
      <alignment horizontal="center" vertical="center" wrapText="1"/>
    </xf>
    <xf numFmtId="1" fontId="54" fillId="5" borderId="10" xfId="0" applyNumberFormat="1" applyFont="1" applyFill="1" applyBorder="1" applyAlignment="1">
      <alignment horizontal="center" vertical="center" wrapText="1"/>
    </xf>
    <xf numFmtId="1" fontId="54" fillId="5" borderId="8" xfId="0" applyNumberFormat="1" applyFont="1" applyFill="1" applyBorder="1" applyAlignment="1">
      <alignment horizontal="center" vertical="center" wrapText="1"/>
    </xf>
    <xf numFmtId="1" fontId="19" fillId="5" borderId="6" xfId="0" applyNumberFormat="1" applyFont="1" applyFill="1" applyBorder="1" applyAlignment="1">
      <alignment horizontal="center" vertical="center" wrapText="1"/>
    </xf>
    <xf numFmtId="1" fontId="19" fillId="5" borderId="5" xfId="0" applyNumberFormat="1" applyFont="1" applyFill="1" applyBorder="1" applyAlignment="1">
      <alignment horizontal="center" vertical="center" wrapText="1"/>
    </xf>
    <xf numFmtId="1" fontId="19" fillId="5" borderId="9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1" fontId="14" fillId="6" borderId="10" xfId="0" applyNumberFormat="1" applyFont="1" applyFill="1" applyBorder="1" applyAlignment="1">
      <alignment horizontal="center" vertical="center" wrapText="1"/>
    </xf>
    <xf numFmtId="1" fontId="14" fillId="6" borderId="49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1" fillId="3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64" fillId="5" borderId="12" xfId="0" applyFont="1" applyFill="1" applyBorder="1" applyAlignment="1">
      <alignment horizontal="center" vertical="center" wrapText="1"/>
    </xf>
    <xf numFmtId="0" fontId="64" fillId="5" borderId="13" xfId="0" applyFont="1" applyFill="1" applyBorder="1" applyAlignment="1">
      <alignment horizontal="center" vertical="center" wrapText="1"/>
    </xf>
    <xf numFmtId="0" fontId="38" fillId="18" borderId="16" xfId="0" applyFont="1" applyFill="1" applyBorder="1" applyAlignment="1">
      <alignment horizontal="center" vertical="center"/>
    </xf>
    <xf numFmtId="0" fontId="78" fillId="5" borderId="17" xfId="0" applyFont="1" applyFill="1" applyBorder="1" applyAlignment="1">
      <alignment horizontal="center" vertical="center"/>
    </xf>
    <xf numFmtId="0" fontId="78" fillId="5" borderId="1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78" fillId="14" borderId="16" xfId="0" applyFont="1" applyFill="1" applyBorder="1" applyAlignment="1">
      <alignment horizontal="center"/>
    </xf>
    <xf numFmtId="0" fontId="78" fillId="14" borderId="30" xfId="0" applyFont="1" applyFill="1" applyBorder="1" applyAlignment="1">
      <alignment horizontal="center"/>
    </xf>
    <xf numFmtId="0" fontId="38" fillId="18" borderId="0" xfId="0" applyFont="1" applyFill="1" applyAlignment="1">
      <alignment horizontal="center" vertical="center"/>
    </xf>
    <xf numFmtId="0" fontId="85" fillId="15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1" fontId="14" fillId="6" borderId="53" xfId="0" applyNumberFormat="1" applyFont="1" applyFill="1" applyBorder="1" applyAlignment="1">
      <alignment horizontal="center" vertical="center" wrapText="1"/>
    </xf>
    <xf numFmtId="1" fontId="14" fillId="6" borderId="54" xfId="0" applyNumberFormat="1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vertical="center" wrapText="1"/>
    </xf>
    <xf numFmtId="0" fontId="10" fillId="5" borderId="48" xfId="0" applyFont="1" applyFill="1" applyBorder="1" applyAlignment="1">
      <alignment vertical="center" wrapText="1"/>
    </xf>
    <xf numFmtId="1" fontId="23" fillId="0" borderId="1" xfId="0" applyNumberFormat="1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58" fillId="4" borderId="0" xfId="0" applyFont="1" applyFill="1" applyAlignment="1">
      <alignment horizontal="center" vertical="center"/>
    </xf>
  </cellXfs>
  <cellStyles count="5">
    <cellStyle name="Lien hypertexte" xfId="3" builtinId="8"/>
    <cellStyle name="Milliers" xfId="2" builtinId="3"/>
    <cellStyle name="Normal" xfId="0" builtinId="0"/>
    <cellStyle name="Normal 2" xfId="4"/>
    <cellStyle name="Pourcentage" xfId="1" builtinId="5"/>
  </cellStyles>
  <dxfs count="0"/>
  <tableStyles count="0" defaultTableStyle="TableStyleMedium9" defaultPivotStyle="PivotStyleLight16"/>
  <colors>
    <mruColors>
      <color rgb="FFFF0000"/>
      <color rgb="FF3D8828"/>
      <color rgb="FF66FF66"/>
      <color rgb="FFFF9999"/>
      <color rgb="FFCCFFFF"/>
      <color rgb="FF36570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7.9206568578817041E-2"/>
          <c:y val="4.0683485923089721E-2"/>
          <c:w val="0.91750531183602047"/>
          <c:h val="0.68831411734450165"/>
        </c:manualLayout>
      </c:layout>
      <c:bar3DChart>
        <c:barDir val="col"/>
        <c:grouping val="clustered"/>
        <c:ser>
          <c:idx val="1"/>
          <c:order val="0"/>
          <c:tx>
            <c:strRef>
              <c:f>'investissements (APII)'!$E$4</c:f>
              <c:strCache>
                <c:ptCount val="1"/>
                <c:pt idx="0">
                  <c:v>janv-14</c:v>
                </c:pt>
              </c:strCache>
            </c:strRef>
          </c:tx>
          <c:dLbls>
            <c:dLbl>
              <c:idx val="0"/>
              <c:layout>
                <c:manualLayout>
                  <c:x val="1.9047619047619944E-2"/>
                  <c:y val="2.8690331060332354E-17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6.2597809076682404E-3"/>
                </c:manualLayout>
              </c:layout>
              <c:showVal val="1"/>
            </c:dLbl>
            <c:dLbl>
              <c:idx val="5"/>
              <c:layout>
                <c:manualLayout>
                  <c:x val="-5.7875437050516976E-3"/>
                  <c:y val="1.8779342723004692E-2"/>
                </c:manualLayout>
              </c:layout>
              <c:showVal val="1"/>
            </c:dLbl>
            <c:dLbl>
              <c:idx val="6"/>
              <c:layout>
                <c:manualLayout>
                  <c:x val="2.2003657485055212E-3"/>
                  <c:y val="-1.8779342723004692E-2"/>
                </c:manualLayout>
              </c:layout>
              <c:showVal val="1"/>
            </c:dLbl>
            <c:txPr>
              <a:bodyPr/>
              <a:lstStyle/>
              <a:p>
                <a:pPr>
                  <a:defRPr lang="fr-FR"/>
                </a:pPr>
                <a:endParaRPr lang="fr-FR"/>
              </a:p>
            </c:txPr>
            <c:showVal val="1"/>
          </c:dLbls>
          <c:cat>
            <c:strRef>
              <c:f>'investissements (APII)'!$B$6:$B$12</c:f>
              <c:strCache>
                <c:ptCount val="7"/>
                <c:pt idx="0">
                  <c:v>IMCCV</c:v>
                </c:pt>
                <c:pt idx="1">
                  <c:v>IAA</c:v>
                </c:pt>
                <c:pt idx="2">
                  <c:v>IME</c:v>
                </c:pt>
                <c:pt idx="3">
                  <c:v>ID</c:v>
                </c:pt>
                <c:pt idx="4">
                  <c:v>ICH</c:v>
                </c:pt>
                <c:pt idx="5">
                  <c:v>ITH</c:v>
                </c:pt>
                <c:pt idx="6">
                  <c:v>ICC</c:v>
                </c:pt>
              </c:strCache>
            </c:strRef>
          </c:cat>
          <c:val>
            <c:numRef>
              <c:f>'investissements (APII)'!$E$6:$E$12</c:f>
              <c:numCache>
                <c:formatCode>0</c:formatCode>
                <c:ptCount val="7"/>
                <c:pt idx="0">
                  <c:v>26.8</c:v>
                </c:pt>
                <c:pt idx="1">
                  <c:v>37.200000000000003</c:v>
                </c:pt>
                <c:pt idx="2">
                  <c:v>27.9</c:v>
                </c:pt>
                <c:pt idx="3">
                  <c:v>31.9</c:v>
                </c:pt>
                <c:pt idx="4">
                  <c:v>39.799999999999997</c:v>
                </c:pt>
                <c:pt idx="5">
                  <c:v>7.5</c:v>
                </c:pt>
                <c:pt idx="6">
                  <c:v>3.2</c:v>
                </c:pt>
              </c:numCache>
            </c:numRef>
          </c:val>
        </c:ser>
        <c:ser>
          <c:idx val="0"/>
          <c:order val="1"/>
          <c:tx>
            <c:strRef>
              <c:f>'investissements (APII)'!$D$4</c:f>
              <c:strCache>
                <c:ptCount val="1"/>
                <c:pt idx="0">
                  <c:v>janv-13</c:v>
                </c:pt>
              </c:strCache>
            </c:strRef>
          </c:tx>
          <c:dLbls>
            <c:dLbl>
              <c:idx val="0"/>
              <c:layout>
                <c:manualLayout>
                  <c:x val="1.3485040033712902E-2"/>
                  <c:y val="-5.7380662120659802E-17"/>
                </c:manualLayout>
              </c:layout>
              <c:showVal val="1"/>
            </c:dLbl>
            <c:dLbl>
              <c:idx val="1"/>
              <c:layout>
                <c:manualLayout>
                  <c:x val="8.0188206562675241E-3"/>
                  <c:y val="-1.8779527559055143E-2"/>
                </c:manualLayout>
              </c:layout>
              <c:showVal val="1"/>
            </c:dLbl>
            <c:dLbl>
              <c:idx val="2"/>
              <c:layout>
                <c:manualLayout>
                  <c:x val="5.1016366040905524E-3"/>
                  <c:y val="-5.0393727240803038E-3"/>
                </c:manualLayout>
              </c:layout>
              <c:showVal val="1"/>
            </c:dLbl>
            <c:dLbl>
              <c:idx val="3"/>
              <c:layout>
                <c:manualLayout>
                  <c:x val="2.6505536365476492E-3"/>
                  <c:y val="-2.2222222222222251E-2"/>
                </c:manualLayout>
              </c:layout>
              <c:showVal val="1"/>
            </c:dLbl>
            <c:dLbl>
              <c:idx val="4"/>
              <c:layout>
                <c:manualLayout>
                  <c:x val="6.7425191219435939E-3"/>
                  <c:y val="1.3333340332462121E-2"/>
                </c:manualLayout>
              </c:layout>
              <c:showVal val="1"/>
            </c:dLbl>
            <c:txPr>
              <a:bodyPr/>
              <a:lstStyle/>
              <a:p>
                <a:pPr>
                  <a:defRPr lang="fr-FR"/>
                </a:pPr>
                <a:endParaRPr lang="fr-FR"/>
              </a:p>
            </c:txPr>
            <c:showVal val="1"/>
          </c:dLbls>
          <c:cat>
            <c:strRef>
              <c:f>'investissements (APII)'!$B$6:$B$12</c:f>
              <c:strCache>
                <c:ptCount val="7"/>
                <c:pt idx="0">
                  <c:v>IMCCV</c:v>
                </c:pt>
                <c:pt idx="1">
                  <c:v>IAA</c:v>
                </c:pt>
                <c:pt idx="2">
                  <c:v>IME</c:v>
                </c:pt>
                <c:pt idx="3">
                  <c:v>ID</c:v>
                </c:pt>
                <c:pt idx="4">
                  <c:v>ICH</c:v>
                </c:pt>
                <c:pt idx="5">
                  <c:v>ITH</c:v>
                </c:pt>
                <c:pt idx="6">
                  <c:v>ICC</c:v>
                </c:pt>
              </c:strCache>
            </c:strRef>
          </c:cat>
          <c:val>
            <c:numRef>
              <c:f>'investissements (APII)'!$D$6:$D$12</c:f>
              <c:numCache>
                <c:formatCode>0</c:formatCode>
                <c:ptCount val="7"/>
                <c:pt idx="0">
                  <c:v>24.3</c:v>
                </c:pt>
                <c:pt idx="1">
                  <c:v>95.3</c:v>
                </c:pt>
                <c:pt idx="2">
                  <c:v>185.4</c:v>
                </c:pt>
                <c:pt idx="3">
                  <c:v>24.1</c:v>
                </c:pt>
                <c:pt idx="4">
                  <c:v>11</c:v>
                </c:pt>
                <c:pt idx="5">
                  <c:v>14.8</c:v>
                </c:pt>
                <c:pt idx="6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'investissements (APII)'!$C$4</c:f>
              <c:strCache>
                <c:ptCount val="1"/>
                <c:pt idx="0">
                  <c:v>janv-10</c:v>
                </c:pt>
              </c:strCache>
            </c:strRef>
          </c:tx>
          <c:dLbls>
            <c:dLbl>
              <c:idx val="0"/>
              <c:layout>
                <c:manualLayout>
                  <c:x val="1.3485040033712902E-2"/>
                  <c:y val="1.2519561815336465E-2"/>
                </c:manualLayout>
              </c:layout>
              <c:showVal val="1"/>
            </c:dLbl>
            <c:dLbl>
              <c:idx val="1"/>
              <c:layout>
                <c:manualLayout>
                  <c:x val="9.8643637045268372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3152484939369187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0113778682915466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9.8643637045268372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lang="fr-FR"/>
                </a:pPr>
                <a:endParaRPr lang="fr-FR"/>
              </a:p>
            </c:txPr>
            <c:showVal val="1"/>
          </c:dLbls>
          <c:cat>
            <c:strRef>
              <c:f>'investissements (APII)'!$B$6:$B$12</c:f>
              <c:strCache>
                <c:ptCount val="7"/>
                <c:pt idx="0">
                  <c:v>IMCCV</c:v>
                </c:pt>
                <c:pt idx="1">
                  <c:v>IAA</c:v>
                </c:pt>
                <c:pt idx="2">
                  <c:v>IME</c:v>
                </c:pt>
                <c:pt idx="3">
                  <c:v>ID</c:v>
                </c:pt>
                <c:pt idx="4">
                  <c:v>ICH</c:v>
                </c:pt>
                <c:pt idx="5">
                  <c:v>ITH</c:v>
                </c:pt>
                <c:pt idx="6">
                  <c:v>ICC</c:v>
                </c:pt>
              </c:strCache>
            </c:strRef>
          </c:cat>
          <c:val>
            <c:numRef>
              <c:f>'investissements (APII)'!$C$6:$C$12</c:f>
              <c:numCache>
                <c:formatCode>0</c:formatCode>
                <c:ptCount val="7"/>
                <c:pt idx="0">
                  <c:v>31</c:v>
                </c:pt>
                <c:pt idx="1">
                  <c:v>42.3</c:v>
                </c:pt>
                <c:pt idx="2">
                  <c:v>30.2</c:v>
                </c:pt>
                <c:pt idx="3">
                  <c:v>29.9</c:v>
                </c:pt>
                <c:pt idx="4">
                  <c:v>22.2</c:v>
                </c:pt>
                <c:pt idx="5">
                  <c:v>12.8</c:v>
                </c:pt>
                <c:pt idx="6" formatCode="0.0">
                  <c:v>0.4</c:v>
                </c:pt>
              </c:numCache>
            </c:numRef>
          </c:val>
        </c:ser>
        <c:dLbls/>
        <c:shape val="cylinder"/>
        <c:axId val="94791552"/>
        <c:axId val="94793088"/>
        <c:axId val="0"/>
      </c:bar3DChart>
      <c:catAx>
        <c:axId val="947915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94793088"/>
        <c:crosses val="autoZero"/>
        <c:auto val="1"/>
        <c:lblAlgn val="ctr"/>
        <c:lblOffset val="100"/>
      </c:catAx>
      <c:valAx>
        <c:axId val="94793088"/>
        <c:scaling>
          <c:orientation val="minMax"/>
        </c:scaling>
        <c:axPos val="l"/>
        <c:numFmt formatCode="0" sourceLinked="1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9479155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</c:chart>
  <c:txPr>
    <a:bodyPr/>
    <a:lstStyle/>
    <a:p>
      <a:pPr>
        <a:defRPr b="1"/>
      </a:pPr>
      <a:endParaRPr lang="fr-F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7.1734527039452031E-2"/>
          <c:y val="6.9499340751420183E-2"/>
          <c:w val="0.92826547296054795"/>
          <c:h val="0.64345766638325164"/>
        </c:manualLayout>
      </c:layout>
      <c:bar3DChart>
        <c:barDir val="col"/>
        <c:grouping val="clustered"/>
        <c:ser>
          <c:idx val="1"/>
          <c:order val="0"/>
          <c:tx>
            <c:strRef>
              <c:f>'investissements (APII)'!$K$4</c:f>
              <c:strCache>
                <c:ptCount val="1"/>
                <c:pt idx="0">
                  <c:v>جانفي 2014</c:v>
                </c:pt>
              </c:strCache>
            </c:strRef>
          </c:tx>
          <c:dLbls>
            <c:dLbl>
              <c:idx val="0"/>
              <c:layout>
                <c:manualLayout>
                  <c:x val="5.5036348447414724E-3"/>
                  <c:y val="-1.2519561815336465E-2"/>
                </c:manualLayout>
              </c:layout>
              <c:showVal val="1"/>
            </c:dLbl>
            <c:dLbl>
              <c:idx val="1"/>
              <c:layout>
                <c:manualLayout>
                  <c:x val="-6.1095429109097104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-1.8557023287900534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-1.1542089066382782E-3"/>
                  <c:y val="-1.2519561815336465E-2"/>
                </c:manualLayout>
              </c:layout>
              <c:showVal val="1"/>
            </c:dLbl>
            <c:txPr>
              <a:bodyPr/>
              <a:lstStyle/>
              <a:p>
                <a:pPr>
                  <a:defRPr lang="fr-FR"/>
                </a:pPr>
                <a:endParaRPr lang="fr-FR"/>
              </a:p>
            </c:txPr>
            <c:showVal val="1"/>
          </c:dLbls>
          <c:cat>
            <c:strRef>
              <c:f>'investissements (APII)'!$N$6:$N$12</c:f>
              <c:strCache>
                <c:ptCount val="7"/>
                <c:pt idx="0">
                  <c:v>صناعات مواد البناء والخزف والبلور</c:v>
                </c:pt>
                <c:pt idx="1">
                  <c:v>الصناعات الغذائية</c:v>
                </c:pt>
                <c:pt idx="2">
                  <c:v>الصناعات الميكانيكية والكهربائية</c:v>
                </c:pt>
                <c:pt idx="3">
                  <c:v>الصناعات المختلفة</c:v>
                </c:pt>
                <c:pt idx="4">
                  <c:v>الصناعات الكيميائية</c:v>
                </c:pt>
                <c:pt idx="5">
                  <c:v>صناعة النسيج والملابس</c:v>
                </c:pt>
                <c:pt idx="6">
                  <c:v>صناعة الجلود والاحذية</c:v>
                </c:pt>
              </c:strCache>
            </c:strRef>
          </c:cat>
          <c:val>
            <c:numRef>
              <c:f>'investissements (APII)'!$K$6:$K$12</c:f>
              <c:numCache>
                <c:formatCode>0</c:formatCode>
                <c:ptCount val="7"/>
                <c:pt idx="0">
                  <c:v>26.8</c:v>
                </c:pt>
                <c:pt idx="1">
                  <c:v>37.200000000000003</c:v>
                </c:pt>
                <c:pt idx="2">
                  <c:v>27.9</c:v>
                </c:pt>
                <c:pt idx="3">
                  <c:v>31.9</c:v>
                </c:pt>
                <c:pt idx="4">
                  <c:v>39.799999999999997</c:v>
                </c:pt>
                <c:pt idx="5">
                  <c:v>7.5</c:v>
                </c:pt>
                <c:pt idx="6">
                  <c:v>3.2</c:v>
                </c:pt>
              </c:numCache>
            </c:numRef>
          </c:val>
        </c:ser>
        <c:ser>
          <c:idx val="0"/>
          <c:order val="1"/>
          <c:tx>
            <c:strRef>
              <c:f>'investissements (APII)'!$L$4</c:f>
              <c:strCache>
                <c:ptCount val="1"/>
                <c:pt idx="0">
                  <c:v>جانفي 2013</c:v>
                </c:pt>
              </c:strCache>
            </c:strRef>
          </c:tx>
          <c:dLbls>
            <c:dLbl>
              <c:idx val="0"/>
              <c:layout>
                <c:manualLayout>
                  <c:x val="7.35177609985625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7.5240235627630804E-3"/>
                  <c:y val="-6.2597809076682404E-3"/>
                </c:manualLayout>
              </c:layout>
              <c:showVal val="1"/>
            </c:dLbl>
            <c:dLbl>
              <c:idx val="2"/>
              <c:layout>
                <c:manualLayout>
                  <c:x val="8.2048214199097799E-3"/>
                  <c:y val="-1.8779342723004692E-2"/>
                </c:manualLayout>
              </c:layout>
              <c:showVal val="1"/>
            </c:dLbl>
            <c:dLbl>
              <c:idx val="3"/>
              <c:layout>
                <c:manualLayout>
                  <c:x val="8.7003292966202767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5.4757015742643769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lang="fr-FR"/>
                </a:pPr>
                <a:endParaRPr lang="fr-FR"/>
              </a:p>
            </c:txPr>
            <c:showVal val="1"/>
          </c:dLbls>
          <c:cat>
            <c:strRef>
              <c:f>'investissements (APII)'!$N$6:$N$12</c:f>
              <c:strCache>
                <c:ptCount val="7"/>
                <c:pt idx="0">
                  <c:v>صناعات مواد البناء والخزف والبلور</c:v>
                </c:pt>
                <c:pt idx="1">
                  <c:v>الصناعات الغذائية</c:v>
                </c:pt>
                <c:pt idx="2">
                  <c:v>الصناعات الميكانيكية والكهربائية</c:v>
                </c:pt>
                <c:pt idx="3">
                  <c:v>الصناعات المختلفة</c:v>
                </c:pt>
                <c:pt idx="4">
                  <c:v>الصناعات الكيميائية</c:v>
                </c:pt>
                <c:pt idx="5">
                  <c:v>صناعة النسيج والملابس</c:v>
                </c:pt>
                <c:pt idx="6">
                  <c:v>صناعة الجلود والاحذية</c:v>
                </c:pt>
              </c:strCache>
            </c:strRef>
          </c:cat>
          <c:val>
            <c:numRef>
              <c:f>'investissements (APII)'!$L$6:$L$12</c:f>
              <c:numCache>
                <c:formatCode>0</c:formatCode>
                <c:ptCount val="7"/>
                <c:pt idx="0">
                  <c:v>24.3</c:v>
                </c:pt>
                <c:pt idx="1">
                  <c:v>95.3</c:v>
                </c:pt>
                <c:pt idx="2">
                  <c:v>185.4</c:v>
                </c:pt>
                <c:pt idx="3">
                  <c:v>24.1</c:v>
                </c:pt>
                <c:pt idx="4">
                  <c:v>11</c:v>
                </c:pt>
                <c:pt idx="5">
                  <c:v>14.8</c:v>
                </c:pt>
                <c:pt idx="6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'investissements (APII)'!$M$4</c:f>
              <c:strCache>
                <c:ptCount val="1"/>
                <c:pt idx="0">
                  <c:v>جانفي 2010</c:v>
                </c:pt>
              </c:strCache>
            </c:strRef>
          </c:tx>
          <c:dLbls>
            <c:dLbl>
              <c:idx val="0"/>
              <c:layout>
                <c:manualLayout>
                  <c:x val="1.3689253935660509E-2"/>
                  <c:y val="5.7380662120659802E-17"/>
                </c:manualLayout>
              </c:layout>
              <c:showVal val="1"/>
            </c:dLbl>
            <c:dLbl>
              <c:idx val="1"/>
              <c:layout>
                <c:manualLayout>
                  <c:x val="9.5824777549624266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9.5824777549624266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9.5824777549624266E-3"/>
                  <c:y val="6.259780907668289E-3"/>
                </c:manualLayout>
              </c:layout>
              <c:showVal val="1"/>
            </c:dLbl>
            <c:dLbl>
              <c:idx val="4"/>
              <c:layout>
                <c:manualLayout>
                  <c:x val="6.8446269678302529E-3"/>
                  <c:y val="6.2597809076682404E-3"/>
                </c:manualLayout>
              </c:layout>
              <c:showVal val="1"/>
            </c:dLbl>
            <c:txPr>
              <a:bodyPr/>
              <a:lstStyle/>
              <a:p>
                <a:pPr>
                  <a:defRPr lang="fr-FR"/>
                </a:pPr>
                <a:endParaRPr lang="fr-FR"/>
              </a:p>
            </c:txPr>
            <c:showVal val="1"/>
          </c:dLbls>
          <c:cat>
            <c:strRef>
              <c:f>'investissements (APII)'!$N$6:$N$12</c:f>
              <c:strCache>
                <c:ptCount val="7"/>
                <c:pt idx="0">
                  <c:v>صناعات مواد البناء والخزف والبلور</c:v>
                </c:pt>
                <c:pt idx="1">
                  <c:v>الصناعات الغذائية</c:v>
                </c:pt>
                <c:pt idx="2">
                  <c:v>الصناعات الميكانيكية والكهربائية</c:v>
                </c:pt>
                <c:pt idx="3">
                  <c:v>الصناعات المختلفة</c:v>
                </c:pt>
                <c:pt idx="4">
                  <c:v>الصناعات الكيميائية</c:v>
                </c:pt>
                <c:pt idx="5">
                  <c:v>صناعة النسيج والملابس</c:v>
                </c:pt>
                <c:pt idx="6">
                  <c:v>صناعة الجلود والاحذية</c:v>
                </c:pt>
              </c:strCache>
            </c:strRef>
          </c:cat>
          <c:val>
            <c:numRef>
              <c:f>'investissements (APII)'!$M$6:$M$12</c:f>
              <c:numCache>
                <c:formatCode>0</c:formatCode>
                <c:ptCount val="7"/>
                <c:pt idx="0">
                  <c:v>31</c:v>
                </c:pt>
                <c:pt idx="1">
                  <c:v>42.3</c:v>
                </c:pt>
                <c:pt idx="2">
                  <c:v>30.2</c:v>
                </c:pt>
                <c:pt idx="3">
                  <c:v>29.9</c:v>
                </c:pt>
                <c:pt idx="4">
                  <c:v>22.2</c:v>
                </c:pt>
                <c:pt idx="5">
                  <c:v>12.8</c:v>
                </c:pt>
                <c:pt idx="6" formatCode="0.0">
                  <c:v>0.4</c:v>
                </c:pt>
              </c:numCache>
            </c:numRef>
          </c:val>
        </c:ser>
        <c:dLbls/>
        <c:shape val="cylinder"/>
        <c:axId val="94029696"/>
        <c:axId val="94031232"/>
        <c:axId val="0"/>
      </c:bar3DChart>
      <c:catAx>
        <c:axId val="940296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94031232"/>
        <c:crosses val="autoZero"/>
        <c:auto val="1"/>
        <c:lblAlgn val="ctr"/>
        <c:lblOffset val="100"/>
      </c:catAx>
      <c:valAx>
        <c:axId val="94031232"/>
        <c:scaling>
          <c:orientation val="minMax"/>
        </c:scaling>
        <c:axPos val="l"/>
        <c:numFmt formatCode="0" sourceLinked="1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94029696"/>
        <c:crosses val="autoZero"/>
        <c:crossBetween val="between"/>
      </c:valAx>
    </c:plotArea>
    <c:plotVisOnly val="1"/>
    <c:dispBlanksAs val="gap"/>
  </c:chart>
  <c:txPr>
    <a:bodyPr/>
    <a:lstStyle/>
    <a:p>
      <a:pPr>
        <a:defRPr b="1"/>
      </a:pPr>
      <a:endParaRPr lang="fr-F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Pr>
        <a:bodyPr/>
        <a:lstStyle/>
        <a:p>
          <a:pPr>
            <a:defRPr lang="fr-FR"/>
          </a:pPr>
          <a:endParaRPr lang="fr-F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'investissements (APII)'!$AH$29:$AI$29</c:f>
              <c:strCache>
                <c:ptCount val="1"/>
              </c:strCache>
            </c:strRef>
          </c:tx>
          <c:dLbls>
            <c:txPr>
              <a:bodyPr/>
              <a:lstStyle/>
              <a:p>
                <a:pPr>
                  <a:defRPr lang="fr-FR" b="1"/>
                </a:pPr>
                <a:endParaRPr lang="fr-FR"/>
              </a:p>
            </c:txPr>
            <c:showVal val="1"/>
          </c:dLbls>
          <c:cat>
            <c:multiLvlStrRef>
              <c:f>'investissements (APII)'!#REF!</c:f>
            </c:multiLvlStrRef>
          </c:cat>
          <c:val>
            <c:numRef>
              <c:f>'investissements (APII)'!$AJ$29:$AK$29</c:f>
              <c:numCache>
                <c:formatCode>General</c:formatCode>
                <c:ptCount val="2"/>
                <c:pt idx="0">
                  <c:v>1185.4000000000001</c:v>
                </c:pt>
                <c:pt idx="1">
                  <c:v>689.8</c:v>
                </c:pt>
              </c:numCache>
            </c:numRef>
          </c:val>
        </c:ser>
        <c:dLbls/>
        <c:axId val="96623232"/>
        <c:axId val="96645504"/>
      </c:barChart>
      <c:catAx>
        <c:axId val="966232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96645504"/>
        <c:crosses val="autoZero"/>
        <c:auto val="1"/>
        <c:lblAlgn val="ctr"/>
        <c:lblOffset val="100"/>
      </c:catAx>
      <c:valAx>
        <c:axId val="9664550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966232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http://pressecapbon.com/index.php/ar/%D8%A3%D8%AE%D8%A8%D8%A7%D8%B1-%D8%B1%D9%8A%D8%A7%D8%B6%D9%8A%D8%A9/item/1725-%D8%A7%D9%84%D9%85%D9%86%D8%AA%D8%AE%D8%A8-%D8%A7%D9%84%D8%AA%D9%88%D9%86%D8%B3%D9%8A-%D9%8A%D9%81%D9%88%D8%B2-%D9%81%D9%8A-%D9%85%D8%A8%D8%A7%D8%B1%D8%A7%D8%A9-%D9%88%D8%AF%D9%8A%D8%A9-%D8%A3%D9%85%D8%A7%D9%85-%D8%A3%D9%85%D9%84-%D8%AD%D9%85%D8%A7%D9%85-%D8%B3%D9%88%D8%B3%D8%A9.html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152401</xdr:rowOff>
    </xdr:from>
    <xdr:to>
      <xdr:col>6</xdr:col>
      <xdr:colOff>1343026</xdr:colOff>
      <xdr:row>25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13</xdr:row>
      <xdr:rowOff>142875</xdr:rowOff>
    </xdr:from>
    <xdr:to>
      <xdr:col>14</xdr:col>
      <xdr:colOff>38100</xdr:colOff>
      <xdr:row>24</xdr:row>
      <xdr:rowOff>28575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133350</xdr:colOff>
      <xdr:row>79</xdr:row>
      <xdr:rowOff>0</xdr:rowOff>
    </xdr:from>
    <xdr:to>
      <xdr:col>39</xdr:col>
      <xdr:colOff>133350</xdr:colOff>
      <xdr:row>88</xdr:row>
      <xdr:rowOff>19050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304800</xdr:colOff>
      <xdr:row>30</xdr:row>
      <xdr:rowOff>83343</xdr:rowOff>
    </xdr:to>
    <xdr:sp macro="" textlink="">
      <xdr:nvSpPr>
        <xdr:cNvPr id="3073" name="AutoShape 1" descr="صوت الوطن القبلي"/>
        <xdr:cNvSpPr>
          <a:spLocks noChangeAspect="1" noChangeArrowheads="1"/>
        </xdr:cNvSpPr>
      </xdr:nvSpPr>
      <xdr:spPr bwMode="auto">
        <a:xfrm>
          <a:off x="6200775" y="12696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304800</xdr:colOff>
      <xdr:row>99</xdr:row>
      <xdr:rowOff>114300</xdr:rowOff>
    </xdr:to>
    <xdr:sp macro="" textlink="">
      <xdr:nvSpPr>
        <xdr:cNvPr id="3078" name="AutoShape 6" descr=" المنتخب التونسي يفوز في مباراة ودية أمام أمل حمام سوسة">
          <a:hlinkClick xmlns:r="http://schemas.openxmlformats.org/officeDocument/2006/relationships" r:id="rId4" tooltip="مواصلة القراءة &quot; المنتخب التونسي يفوز في مباراة ودية أمام أمل حمام سوسة&quot;"/>
        </xdr:cNvPr>
        <xdr:cNvSpPr>
          <a:spLocks noChangeAspect="1" noChangeArrowheads="1"/>
        </xdr:cNvSpPr>
      </xdr:nvSpPr>
      <xdr:spPr bwMode="auto">
        <a:xfrm>
          <a:off x="6200775" y="185928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U41"/>
  <sheetViews>
    <sheetView zoomScale="80" zoomScaleNormal="80" workbookViewId="0">
      <selection activeCell="L23" sqref="L23"/>
    </sheetView>
  </sheetViews>
  <sheetFormatPr baseColWidth="10" defaultRowHeight="14.4"/>
  <cols>
    <col min="1" max="1" width="26.44140625" customWidth="1"/>
    <col min="2" max="9" width="15.6640625" customWidth="1"/>
    <col min="10" max="10" width="13.5546875" customWidth="1"/>
    <col min="12" max="12" width="9.88671875" customWidth="1"/>
    <col min="13" max="19" width="17.44140625" customWidth="1"/>
    <col min="20" max="20" width="26.33203125" customWidth="1"/>
    <col min="21" max="21" width="11" customWidth="1"/>
  </cols>
  <sheetData>
    <row r="1" spans="1:21" ht="23.25" customHeight="1">
      <c r="A1" s="16"/>
      <c r="B1" s="275" t="s">
        <v>65</v>
      </c>
      <c r="C1" s="276"/>
      <c r="D1" s="277"/>
      <c r="E1" s="275" t="s">
        <v>88</v>
      </c>
      <c r="F1" s="276"/>
      <c r="G1" s="277"/>
      <c r="H1" s="275" t="s">
        <v>66</v>
      </c>
      <c r="I1" s="276"/>
      <c r="J1" s="277"/>
      <c r="M1" s="278" t="s">
        <v>27</v>
      </c>
      <c r="N1" s="279"/>
      <c r="O1" s="278" t="s">
        <v>57</v>
      </c>
      <c r="P1" s="280"/>
      <c r="Q1" s="279"/>
      <c r="R1" s="278" t="s">
        <v>29</v>
      </c>
      <c r="S1" s="279"/>
      <c r="T1" s="74"/>
    </row>
    <row r="2" spans="1:21" ht="23.25" customHeight="1">
      <c r="A2" s="17" t="s">
        <v>67</v>
      </c>
      <c r="B2" s="182">
        <v>41275</v>
      </c>
      <c r="C2" s="182">
        <v>41640</v>
      </c>
      <c r="D2" s="20" t="s">
        <v>116</v>
      </c>
      <c r="E2" s="182">
        <v>41275</v>
      </c>
      <c r="F2" s="182">
        <v>41640</v>
      </c>
      <c r="G2" s="20" t="s">
        <v>108</v>
      </c>
      <c r="H2" s="182">
        <v>41275</v>
      </c>
      <c r="I2" s="182">
        <v>41640</v>
      </c>
      <c r="J2" s="20" t="s">
        <v>108</v>
      </c>
      <c r="M2" s="167" t="s">
        <v>167</v>
      </c>
      <c r="N2" s="167" t="s">
        <v>157</v>
      </c>
      <c r="O2" s="66" t="s">
        <v>117</v>
      </c>
      <c r="P2" s="167" t="s">
        <v>167</v>
      </c>
      <c r="Q2" s="167" t="s">
        <v>157</v>
      </c>
      <c r="R2" s="167" t="s">
        <v>167</v>
      </c>
      <c r="S2" s="167" t="s">
        <v>157</v>
      </c>
      <c r="T2" s="7"/>
    </row>
    <row r="3" spans="1:21" ht="27.75" customHeight="1">
      <c r="A3" s="61" t="s">
        <v>68</v>
      </c>
      <c r="B3" s="92">
        <v>11</v>
      </c>
      <c r="C3" s="92">
        <v>7</v>
      </c>
      <c r="D3" s="97">
        <v>-0.36363636363636365</v>
      </c>
      <c r="E3" s="168">
        <v>43.6</v>
      </c>
      <c r="F3" s="168">
        <v>7.1</v>
      </c>
      <c r="G3" s="97">
        <v>-0.83715596330275233</v>
      </c>
      <c r="H3" s="92">
        <v>558</v>
      </c>
      <c r="I3" s="92">
        <v>253</v>
      </c>
      <c r="J3" s="97">
        <v>-0.54659498207885304</v>
      </c>
      <c r="M3" s="18">
        <v>558</v>
      </c>
      <c r="N3" s="18">
        <v>253</v>
      </c>
      <c r="O3" s="104">
        <v>-0.83715596330275233</v>
      </c>
      <c r="P3" s="19">
        <v>43.6</v>
      </c>
      <c r="Q3" s="19">
        <v>7.1</v>
      </c>
      <c r="R3" s="18">
        <v>11</v>
      </c>
      <c r="S3" s="18">
        <v>7</v>
      </c>
      <c r="T3" s="8" t="s">
        <v>38</v>
      </c>
      <c r="U3" s="27"/>
    </row>
    <row r="4" spans="1:21" ht="28.5" customHeight="1">
      <c r="A4" s="62" t="s">
        <v>69</v>
      </c>
      <c r="B4" s="92">
        <v>1</v>
      </c>
      <c r="C4" s="92">
        <v>7</v>
      </c>
      <c r="D4" s="97">
        <v>6</v>
      </c>
      <c r="E4" s="168">
        <v>0.3</v>
      </c>
      <c r="F4" s="168">
        <v>13.8</v>
      </c>
      <c r="G4" s="97">
        <v>45.000000000000007</v>
      </c>
      <c r="H4" s="92">
        <v>32</v>
      </c>
      <c r="I4" s="92">
        <v>171</v>
      </c>
      <c r="J4" s="97">
        <v>4.34375</v>
      </c>
      <c r="M4" s="18">
        <v>32</v>
      </c>
      <c r="N4" s="18">
        <v>171</v>
      </c>
      <c r="O4" s="104">
        <v>45.000000000000007</v>
      </c>
      <c r="P4" s="19">
        <v>0.3</v>
      </c>
      <c r="Q4" s="19">
        <v>13.8</v>
      </c>
      <c r="R4" s="18">
        <v>1</v>
      </c>
      <c r="S4" s="18">
        <v>7</v>
      </c>
      <c r="T4" s="67" t="s">
        <v>39</v>
      </c>
      <c r="U4" s="27"/>
    </row>
    <row r="5" spans="1:21" ht="23.25" customHeight="1">
      <c r="A5" s="63" t="s">
        <v>70</v>
      </c>
      <c r="B5" s="92">
        <v>2</v>
      </c>
      <c r="C5" s="92">
        <v>4</v>
      </c>
      <c r="D5" s="97">
        <v>1</v>
      </c>
      <c r="E5" s="168">
        <v>4.2</v>
      </c>
      <c r="F5" s="168">
        <v>4.8</v>
      </c>
      <c r="G5" s="97">
        <v>0.14285714285714279</v>
      </c>
      <c r="H5" s="92">
        <v>71</v>
      </c>
      <c r="I5" s="92">
        <v>45</v>
      </c>
      <c r="J5" s="97">
        <v>-0.36619718309859151</v>
      </c>
      <c r="M5" s="18">
        <v>71</v>
      </c>
      <c r="N5" s="18">
        <v>45</v>
      </c>
      <c r="O5" s="104">
        <v>0.14285714285714279</v>
      </c>
      <c r="P5" s="19">
        <v>4.2</v>
      </c>
      <c r="Q5" s="19">
        <v>4.8</v>
      </c>
      <c r="R5" s="18">
        <v>2</v>
      </c>
      <c r="S5" s="18">
        <v>4</v>
      </c>
      <c r="T5" s="68" t="s">
        <v>40</v>
      </c>
      <c r="U5" s="27"/>
    </row>
    <row r="6" spans="1:21" ht="23.25" customHeight="1">
      <c r="A6" s="62" t="s">
        <v>71</v>
      </c>
      <c r="B6" s="92">
        <v>10</v>
      </c>
      <c r="C6" s="92">
        <v>6</v>
      </c>
      <c r="D6" s="97">
        <v>-0.4</v>
      </c>
      <c r="E6" s="168">
        <v>9.1</v>
      </c>
      <c r="F6" s="168">
        <v>2.6</v>
      </c>
      <c r="G6" s="97">
        <v>-0.71428571428571419</v>
      </c>
      <c r="H6" s="92">
        <v>248</v>
      </c>
      <c r="I6" s="92">
        <v>97</v>
      </c>
      <c r="J6" s="97">
        <v>-0.6088709677419355</v>
      </c>
      <c r="M6" s="18">
        <v>248</v>
      </c>
      <c r="N6" s="18">
        <v>97</v>
      </c>
      <c r="O6" s="104">
        <v>-0.71428571428571419</v>
      </c>
      <c r="P6" s="19">
        <v>9.1</v>
      </c>
      <c r="Q6" s="19">
        <v>2.6</v>
      </c>
      <c r="R6" s="18">
        <v>10</v>
      </c>
      <c r="S6" s="18">
        <v>6</v>
      </c>
      <c r="T6" s="69" t="s">
        <v>41</v>
      </c>
      <c r="U6" s="27"/>
    </row>
    <row r="7" spans="1:21" ht="23.25" customHeight="1">
      <c r="A7" s="63" t="s">
        <v>72</v>
      </c>
      <c r="B7" s="92">
        <v>5</v>
      </c>
      <c r="C7" s="92">
        <v>3</v>
      </c>
      <c r="D7" s="97">
        <v>-0.4</v>
      </c>
      <c r="E7" s="168">
        <v>1</v>
      </c>
      <c r="F7" s="168">
        <v>3.5</v>
      </c>
      <c r="G7" s="97">
        <v>2.5</v>
      </c>
      <c r="H7" s="92">
        <v>30</v>
      </c>
      <c r="I7" s="92">
        <v>57</v>
      </c>
      <c r="J7" s="97">
        <v>0.89999999999999991</v>
      </c>
      <c r="M7" s="18">
        <v>30</v>
      </c>
      <c r="N7" s="18">
        <v>57</v>
      </c>
      <c r="O7" s="104">
        <v>2.5</v>
      </c>
      <c r="P7" s="19">
        <v>1</v>
      </c>
      <c r="Q7" s="19">
        <v>3.5</v>
      </c>
      <c r="R7" s="18">
        <v>5</v>
      </c>
      <c r="S7" s="18">
        <v>3</v>
      </c>
      <c r="T7" s="70" t="s">
        <v>42</v>
      </c>
      <c r="U7" s="27"/>
    </row>
    <row r="8" spans="1:21" ht="23.25" customHeight="1">
      <c r="A8" s="64" t="s">
        <v>73</v>
      </c>
      <c r="B8" s="92">
        <v>6</v>
      </c>
      <c r="C8" s="92">
        <v>11</v>
      </c>
      <c r="D8" s="97">
        <v>0.83333333333333326</v>
      </c>
      <c r="E8" s="168">
        <v>12.8</v>
      </c>
      <c r="F8" s="168">
        <v>4.5999999999999996</v>
      </c>
      <c r="G8" s="97">
        <v>-0.640625</v>
      </c>
      <c r="H8" s="92">
        <v>144</v>
      </c>
      <c r="I8" s="92">
        <v>283</v>
      </c>
      <c r="J8" s="97">
        <v>0.96527777777777768</v>
      </c>
      <c r="M8" s="18">
        <v>144</v>
      </c>
      <c r="N8" s="18">
        <v>283</v>
      </c>
      <c r="O8" s="104">
        <v>-0.640625</v>
      </c>
      <c r="P8" s="19">
        <v>12.8</v>
      </c>
      <c r="Q8" s="19">
        <v>4.5999999999999996</v>
      </c>
      <c r="R8" s="18">
        <v>6</v>
      </c>
      <c r="S8" s="18">
        <v>11</v>
      </c>
      <c r="T8" s="10" t="s">
        <v>43</v>
      </c>
      <c r="U8" s="27"/>
    </row>
    <row r="9" spans="1:21" ht="23.25" customHeight="1">
      <c r="A9" s="63" t="s">
        <v>74</v>
      </c>
      <c r="B9" s="92">
        <v>9</v>
      </c>
      <c r="C9" s="92">
        <v>4</v>
      </c>
      <c r="D9" s="97">
        <v>-0.55555555555555558</v>
      </c>
      <c r="E9" s="168">
        <v>3.9</v>
      </c>
      <c r="F9" s="168">
        <v>0.7</v>
      </c>
      <c r="G9" s="97">
        <v>-0.82051282051282048</v>
      </c>
      <c r="H9" s="92">
        <v>163</v>
      </c>
      <c r="I9" s="92">
        <v>65</v>
      </c>
      <c r="J9" s="97">
        <v>-0.60122699386503076</v>
      </c>
      <c r="M9" s="18">
        <v>163</v>
      </c>
      <c r="N9" s="18">
        <v>65</v>
      </c>
      <c r="O9" s="104">
        <v>-0.82051282051282048</v>
      </c>
      <c r="P9" s="19">
        <v>3.9</v>
      </c>
      <c r="Q9" s="19">
        <v>0.7</v>
      </c>
      <c r="R9" s="18">
        <v>9</v>
      </c>
      <c r="S9" s="18">
        <v>4</v>
      </c>
      <c r="T9" s="70" t="s">
        <v>44</v>
      </c>
      <c r="U9" s="27"/>
    </row>
    <row r="10" spans="1:21" ht="23.25" customHeight="1">
      <c r="A10" s="64" t="s">
        <v>75</v>
      </c>
      <c r="B10" s="92">
        <v>7</v>
      </c>
      <c r="C10" s="92">
        <v>10</v>
      </c>
      <c r="D10" s="97">
        <v>0.4285714285714286</v>
      </c>
      <c r="E10" s="168">
        <v>5.0999999999999996</v>
      </c>
      <c r="F10" s="168">
        <v>0.7</v>
      </c>
      <c r="G10" s="97">
        <v>-0.86274509803921573</v>
      </c>
      <c r="H10" s="92">
        <v>235</v>
      </c>
      <c r="I10" s="92">
        <v>24</v>
      </c>
      <c r="J10" s="97">
        <v>-0.89787234042553188</v>
      </c>
      <c r="M10" s="18">
        <v>235</v>
      </c>
      <c r="N10" s="18">
        <v>24</v>
      </c>
      <c r="O10" s="104">
        <v>-0.86274509803921573</v>
      </c>
      <c r="P10" s="19">
        <v>5.0999999999999996</v>
      </c>
      <c r="Q10" s="19">
        <v>0.7</v>
      </c>
      <c r="R10" s="18">
        <v>7</v>
      </c>
      <c r="S10" s="18">
        <v>10</v>
      </c>
      <c r="T10" s="10" t="s">
        <v>45</v>
      </c>
      <c r="U10" s="27"/>
    </row>
    <row r="11" spans="1:21" ht="23.25" customHeight="1">
      <c r="A11" s="61" t="s">
        <v>76</v>
      </c>
      <c r="B11" s="92">
        <v>2</v>
      </c>
      <c r="C11" s="92">
        <v>5</v>
      </c>
      <c r="D11" s="97">
        <v>1.5</v>
      </c>
      <c r="E11" s="168">
        <v>9.3000000000000007</v>
      </c>
      <c r="F11" s="168">
        <v>16.8</v>
      </c>
      <c r="G11" s="97">
        <v>0.80645161290322576</v>
      </c>
      <c r="H11" s="92">
        <v>163</v>
      </c>
      <c r="I11" s="92">
        <v>139</v>
      </c>
      <c r="J11" s="97">
        <v>-0.14723926380368102</v>
      </c>
      <c r="M11" s="18">
        <v>163</v>
      </c>
      <c r="N11" s="18">
        <v>139</v>
      </c>
      <c r="O11" s="104">
        <v>0.80645161290322576</v>
      </c>
      <c r="P11" s="19">
        <v>9.3000000000000007</v>
      </c>
      <c r="Q11" s="19">
        <v>16.8</v>
      </c>
      <c r="R11" s="18">
        <v>2</v>
      </c>
      <c r="S11" s="18">
        <v>5</v>
      </c>
      <c r="T11" s="8" t="s">
        <v>46</v>
      </c>
      <c r="U11" s="27"/>
    </row>
    <row r="12" spans="1:21" ht="23.25" customHeight="1">
      <c r="A12" s="62" t="s">
        <v>77</v>
      </c>
      <c r="B12" s="92">
        <v>6</v>
      </c>
      <c r="C12" s="92">
        <v>3</v>
      </c>
      <c r="D12" s="97">
        <v>-0.5</v>
      </c>
      <c r="E12" s="168">
        <v>1.4</v>
      </c>
      <c r="F12" s="168">
        <v>0.9</v>
      </c>
      <c r="G12" s="97">
        <v>-0.3571428571428571</v>
      </c>
      <c r="H12" s="92">
        <v>273</v>
      </c>
      <c r="I12" s="92">
        <v>18</v>
      </c>
      <c r="J12" s="97">
        <v>-0.93406593406593408</v>
      </c>
      <c r="M12" s="18">
        <v>273</v>
      </c>
      <c r="N12" s="18">
        <v>18</v>
      </c>
      <c r="O12" s="104">
        <v>-0.3571428571428571</v>
      </c>
      <c r="P12" s="19">
        <v>1.4</v>
      </c>
      <c r="Q12" s="19">
        <v>0.9</v>
      </c>
      <c r="R12" s="18">
        <v>6</v>
      </c>
      <c r="S12" s="18">
        <v>3</v>
      </c>
      <c r="T12" s="67" t="s">
        <v>47</v>
      </c>
      <c r="U12" s="27"/>
    </row>
    <row r="13" spans="1:21" ht="23.25" customHeight="1">
      <c r="A13" s="63" t="s">
        <v>78</v>
      </c>
      <c r="B13" s="92">
        <v>3</v>
      </c>
      <c r="C13" s="92">
        <v>5</v>
      </c>
      <c r="D13" s="97">
        <v>0.66666666666666674</v>
      </c>
      <c r="E13" s="168">
        <v>0.2</v>
      </c>
      <c r="F13" s="168">
        <v>0.5</v>
      </c>
      <c r="G13" s="97">
        <v>1.5</v>
      </c>
      <c r="H13" s="92">
        <v>19</v>
      </c>
      <c r="I13" s="92">
        <v>21</v>
      </c>
      <c r="J13" s="97">
        <v>0.10526315789473695</v>
      </c>
      <c r="M13" s="18">
        <v>19</v>
      </c>
      <c r="N13" s="18">
        <v>21</v>
      </c>
      <c r="O13" s="104">
        <v>1.5</v>
      </c>
      <c r="P13" s="19">
        <v>0.2</v>
      </c>
      <c r="Q13" s="19">
        <v>0.5</v>
      </c>
      <c r="R13" s="18">
        <v>3</v>
      </c>
      <c r="S13" s="18">
        <v>5</v>
      </c>
      <c r="T13" s="68" t="s">
        <v>48</v>
      </c>
      <c r="U13" s="27"/>
    </row>
    <row r="14" spans="1:21" ht="23.25" customHeight="1">
      <c r="A14" s="65" t="s">
        <v>79</v>
      </c>
      <c r="B14" s="92">
        <v>9</v>
      </c>
      <c r="C14" s="92">
        <v>4</v>
      </c>
      <c r="D14" s="97">
        <v>-0.55555555555555558</v>
      </c>
      <c r="E14" s="168">
        <v>3</v>
      </c>
      <c r="F14" s="168">
        <v>10.199999999999999</v>
      </c>
      <c r="G14" s="97">
        <v>2.4</v>
      </c>
      <c r="H14" s="92">
        <v>108</v>
      </c>
      <c r="I14" s="92">
        <v>232</v>
      </c>
      <c r="J14" s="97">
        <v>1.1481481481481484</v>
      </c>
      <c r="M14" s="18">
        <v>108</v>
      </c>
      <c r="N14" s="18">
        <v>232</v>
      </c>
      <c r="O14" s="104">
        <v>2.4</v>
      </c>
      <c r="P14" s="19">
        <v>3</v>
      </c>
      <c r="Q14" s="19">
        <v>10.199999999999999</v>
      </c>
      <c r="R14" s="18">
        <v>9</v>
      </c>
      <c r="S14" s="18">
        <v>4</v>
      </c>
      <c r="T14" s="9" t="s">
        <v>49</v>
      </c>
      <c r="U14" s="27"/>
    </row>
    <row r="15" spans="1:21" ht="23.25" customHeight="1">
      <c r="A15" s="86" t="s">
        <v>80</v>
      </c>
      <c r="B15" s="92">
        <v>5</v>
      </c>
      <c r="C15" s="92">
        <v>11</v>
      </c>
      <c r="D15" s="97">
        <v>1.2000000000000002</v>
      </c>
      <c r="E15" s="168">
        <v>151.80000000000001</v>
      </c>
      <c r="F15" s="168">
        <v>4.3</v>
      </c>
      <c r="G15" s="97">
        <v>-0.97167325428194995</v>
      </c>
      <c r="H15" s="92">
        <v>1215</v>
      </c>
      <c r="I15" s="92">
        <v>85</v>
      </c>
      <c r="J15" s="97">
        <v>-0.93004115226337447</v>
      </c>
      <c r="M15" s="18">
        <v>1215</v>
      </c>
      <c r="N15" s="18">
        <v>85</v>
      </c>
      <c r="O15" s="104">
        <v>-0.97167325428194995</v>
      </c>
      <c r="P15" s="19">
        <v>151.80000000000001</v>
      </c>
      <c r="Q15" s="19">
        <v>4.3</v>
      </c>
      <c r="R15" s="18">
        <v>5</v>
      </c>
      <c r="S15" s="18">
        <v>11</v>
      </c>
      <c r="T15" s="87" t="s">
        <v>50</v>
      </c>
      <c r="U15" s="27"/>
    </row>
    <row r="16" spans="1:21" ht="23.25" customHeight="1">
      <c r="A16" s="64" t="s">
        <v>81</v>
      </c>
      <c r="B16" s="92">
        <v>7</v>
      </c>
      <c r="C16" s="92">
        <v>2</v>
      </c>
      <c r="D16" s="97">
        <v>-0.7142857142857143</v>
      </c>
      <c r="E16" s="168">
        <v>12.3</v>
      </c>
      <c r="F16" s="168">
        <v>0.1</v>
      </c>
      <c r="G16" s="97">
        <v>-0.99186991869918695</v>
      </c>
      <c r="H16" s="92">
        <v>310</v>
      </c>
      <c r="I16" s="92">
        <v>14</v>
      </c>
      <c r="J16" s="97">
        <v>-0.95483870967741935</v>
      </c>
      <c r="M16" s="18">
        <v>310</v>
      </c>
      <c r="N16" s="18">
        <v>14</v>
      </c>
      <c r="O16" s="104">
        <v>-0.99186991869918695</v>
      </c>
      <c r="P16" s="19">
        <v>12.3</v>
      </c>
      <c r="Q16" s="19">
        <v>0.1</v>
      </c>
      <c r="R16" s="18">
        <v>7</v>
      </c>
      <c r="S16" s="18">
        <v>2</v>
      </c>
      <c r="T16" s="10" t="s">
        <v>51</v>
      </c>
      <c r="U16" s="27"/>
    </row>
    <row r="17" spans="1:21" ht="23.25" customHeight="1">
      <c r="A17" s="63" t="s">
        <v>82</v>
      </c>
      <c r="B17" s="92">
        <v>0</v>
      </c>
      <c r="C17" s="92">
        <v>0</v>
      </c>
      <c r="D17" s="97"/>
      <c r="E17" s="168">
        <v>0</v>
      </c>
      <c r="F17" s="168">
        <v>0</v>
      </c>
      <c r="G17" s="97"/>
      <c r="H17" s="92">
        <v>0</v>
      </c>
      <c r="I17" s="92">
        <v>0</v>
      </c>
      <c r="J17" s="97"/>
      <c r="M17" s="18">
        <v>0</v>
      </c>
      <c r="N17" s="18">
        <v>0</v>
      </c>
      <c r="O17" s="104"/>
      <c r="P17" s="19">
        <v>0</v>
      </c>
      <c r="Q17" s="19">
        <v>0</v>
      </c>
      <c r="R17" s="18">
        <v>0</v>
      </c>
      <c r="S17" s="18">
        <v>0</v>
      </c>
      <c r="T17" s="68" t="s">
        <v>52</v>
      </c>
      <c r="U17" s="27"/>
    </row>
    <row r="18" spans="1:21" ht="23.25" customHeight="1">
      <c r="A18" s="64" t="s">
        <v>83</v>
      </c>
      <c r="B18" s="92">
        <v>0</v>
      </c>
      <c r="C18" s="92">
        <v>2</v>
      </c>
      <c r="D18" s="97"/>
      <c r="E18" s="168">
        <v>0</v>
      </c>
      <c r="F18" s="168">
        <v>0</v>
      </c>
      <c r="G18" s="97"/>
      <c r="H18" s="92">
        <v>0</v>
      </c>
      <c r="I18" s="92">
        <v>2</v>
      </c>
      <c r="J18" s="97"/>
      <c r="M18" s="18">
        <v>0</v>
      </c>
      <c r="N18" s="18">
        <v>2</v>
      </c>
      <c r="O18" s="104"/>
      <c r="P18" s="19">
        <v>0</v>
      </c>
      <c r="Q18" s="19">
        <v>0</v>
      </c>
      <c r="R18" s="18">
        <v>0</v>
      </c>
      <c r="S18" s="18">
        <v>2</v>
      </c>
      <c r="T18" s="10" t="s">
        <v>53</v>
      </c>
      <c r="U18" s="27"/>
    </row>
    <row r="19" spans="1:21" ht="23.25" customHeight="1">
      <c r="A19" s="61" t="s">
        <v>84</v>
      </c>
      <c r="B19" s="92">
        <v>9</v>
      </c>
      <c r="C19" s="92">
        <v>10</v>
      </c>
      <c r="D19" s="97">
        <v>0.11111111111111116</v>
      </c>
      <c r="E19" s="168">
        <v>3.3</v>
      </c>
      <c r="F19" s="168">
        <v>13.9</v>
      </c>
      <c r="G19" s="97">
        <v>3.2121212121212128</v>
      </c>
      <c r="H19" s="92">
        <v>50</v>
      </c>
      <c r="I19" s="92">
        <v>381</v>
      </c>
      <c r="J19" s="97">
        <v>6.62</v>
      </c>
      <c r="M19" s="18">
        <v>50</v>
      </c>
      <c r="N19" s="18">
        <v>381</v>
      </c>
      <c r="O19" s="104">
        <v>3.2121212121212128</v>
      </c>
      <c r="P19" s="19">
        <v>3.3</v>
      </c>
      <c r="Q19" s="19">
        <v>13.9</v>
      </c>
      <c r="R19" s="18">
        <v>9</v>
      </c>
      <c r="S19" s="18">
        <v>10</v>
      </c>
      <c r="T19" s="8" t="s">
        <v>54</v>
      </c>
      <c r="U19" s="27"/>
    </row>
    <row r="20" spans="1:21" ht="23.25" customHeight="1">
      <c r="A20" s="64" t="s">
        <v>85</v>
      </c>
      <c r="B20" s="92">
        <v>16</v>
      </c>
      <c r="C20" s="92">
        <v>9</v>
      </c>
      <c r="D20" s="97">
        <v>-0.4375</v>
      </c>
      <c r="E20" s="168">
        <v>24.7</v>
      </c>
      <c r="F20" s="168">
        <v>12.6</v>
      </c>
      <c r="G20" s="97">
        <v>-0.48987854251012142</v>
      </c>
      <c r="H20" s="92">
        <v>337</v>
      </c>
      <c r="I20" s="92">
        <v>122</v>
      </c>
      <c r="J20" s="97">
        <v>-0.63798219584569726</v>
      </c>
      <c r="M20" s="18">
        <v>337</v>
      </c>
      <c r="N20" s="18">
        <v>122</v>
      </c>
      <c r="O20" s="104">
        <v>-0.48987854251012142</v>
      </c>
      <c r="P20" s="19">
        <v>24.7</v>
      </c>
      <c r="Q20" s="19">
        <v>12.6</v>
      </c>
      <c r="R20" s="18">
        <v>16</v>
      </c>
      <c r="S20" s="18">
        <v>9</v>
      </c>
      <c r="T20" s="69" t="s">
        <v>55</v>
      </c>
      <c r="U20" s="27"/>
    </row>
    <row r="21" spans="1:21" ht="23.25" customHeight="1">
      <c r="A21" s="85" t="s">
        <v>86</v>
      </c>
      <c r="B21" s="94">
        <v>108</v>
      </c>
      <c r="C21" s="94">
        <v>103</v>
      </c>
      <c r="D21" s="98">
        <v>-4.629629629629628E-2</v>
      </c>
      <c r="E21" s="169">
        <v>286</v>
      </c>
      <c r="F21" s="169">
        <v>97.1</v>
      </c>
      <c r="G21" s="98">
        <v>-0.66048951048951055</v>
      </c>
      <c r="H21" s="94">
        <v>3956</v>
      </c>
      <c r="I21" s="94">
        <v>2009</v>
      </c>
      <c r="J21" s="98">
        <v>-0.49216380182002017</v>
      </c>
      <c r="M21" s="53">
        <v>3956</v>
      </c>
      <c r="N21" s="53">
        <v>2009</v>
      </c>
      <c r="O21" s="105">
        <v>-0.66048951048951055</v>
      </c>
      <c r="P21" s="54">
        <v>286</v>
      </c>
      <c r="Q21" s="54">
        <v>97.1</v>
      </c>
      <c r="R21" s="11">
        <v>108</v>
      </c>
      <c r="S21" s="11">
        <v>103</v>
      </c>
      <c r="T21" s="71" t="s">
        <v>37</v>
      </c>
    </row>
    <row r="22" spans="1:21" ht="18">
      <c r="A22" s="60" t="s">
        <v>87</v>
      </c>
      <c r="B22" s="95">
        <v>0.32300000000000001</v>
      </c>
      <c r="C22" s="95">
        <v>0.31692307692307692</v>
      </c>
      <c r="D22" s="96" t="s">
        <v>0</v>
      </c>
      <c r="E22" s="95">
        <v>0.8</v>
      </c>
      <c r="F22" s="95">
        <v>0.55708548479632813</v>
      </c>
      <c r="G22" s="96" t="s">
        <v>0</v>
      </c>
      <c r="H22" s="95">
        <v>0.56499999999999995</v>
      </c>
      <c r="I22" s="95">
        <v>0.37265813392691521</v>
      </c>
      <c r="J22" s="96" t="s">
        <v>0</v>
      </c>
      <c r="M22" s="72">
        <v>0.56499999999999995</v>
      </c>
      <c r="N22" s="72">
        <v>0.37265813392691521</v>
      </c>
      <c r="O22" s="105"/>
      <c r="P22" s="72">
        <v>0.8</v>
      </c>
      <c r="Q22" s="72">
        <v>0.55708548479632813</v>
      </c>
      <c r="R22" s="72">
        <v>0.32300000000000001</v>
      </c>
      <c r="S22" s="72">
        <v>0.31692307692307692</v>
      </c>
      <c r="T22" s="73" t="s">
        <v>56</v>
      </c>
    </row>
    <row r="24" spans="1:21">
      <c r="O24" s="27"/>
    </row>
    <row r="26" spans="1:21">
      <c r="O26" s="88"/>
    </row>
    <row r="27" spans="1:21" ht="18.75" customHeight="1"/>
    <row r="28" spans="1:21">
      <c r="E28" s="184"/>
      <c r="F28" s="184"/>
    </row>
    <row r="29" spans="1:21">
      <c r="E29" s="89"/>
      <c r="F29" s="89"/>
    </row>
    <row r="30" spans="1:21">
      <c r="E30" s="22"/>
    </row>
    <row r="31" spans="1:21" ht="15" customHeight="1"/>
    <row r="40" spans="4:5">
      <c r="D40" s="27"/>
      <c r="E40" s="27"/>
    </row>
    <row r="41" spans="4:5">
      <c r="D41" s="27"/>
      <c r="E41" s="27"/>
    </row>
  </sheetData>
  <mergeCells count="6">
    <mergeCell ref="B1:D1"/>
    <mergeCell ref="R1:S1"/>
    <mergeCell ref="M1:N1"/>
    <mergeCell ref="E1:G1"/>
    <mergeCell ref="O1:Q1"/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FFFF00"/>
  </sheetPr>
  <dimension ref="B2:AK284"/>
  <sheetViews>
    <sheetView tabSelected="1" zoomScale="60" zoomScaleNormal="60" workbookViewId="0">
      <selection activeCell="H25" sqref="H25"/>
    </sheetView>
  </sheetViews>
  <sheetFormatPr baseColWidth="10" defaultRowHeight="14.4"/>
  <cols>
    <col min="1" max="1" width="2.88671875" customWidth="1"/>
    <col min="2" max="2" width="20.88671875" customWidth="1"/>
    <col min="3" max="3" width="12.6640625" customWidth="1"/>
    <col min="4" max="4" width="18.5546875" customWidth="1"/>
    <col min="5" max="5" width="17.88671875" customWidth="1"/>
    <col min="6" max="6" width="17.109375" customWidth="1"/>
    <col min="7" max="7" width="21" customWidth="1"/>
    <col min="8" max="8" width="21" style="1" customWidth="1"/>
    <col min="9" max="9" width="16.44140625" customWidth="1"/>
    <col min="10" max="11" width="16.6640625" customWidth="1"/>
    <col min="12" max="12" width="19.88671875" customWidth="1"/>
    <col min="13" max="13" width="17.109375" customWidth="1"/>
    <col min="14" max="14" width="32.33203125" customWidth="1"/>
    <col min="15" max="15" width="13.88671875" customWidth="1"/>
    <col min="16" max="16" width="15.6640625" customWidth="1"/>
    <col min="17" max="17" width="40.44140625" customWidth="1"/>
    <col min="18" max="21" width="15.44140625" customWidth="1"/>
    <col min="22" max="22" width="41.88671875" customWidth="1"/>
    <col min="23" max="23" width="16.5546875" customWidth="1"/>
    <col min="24" max="24" width="38.5546875" customWidth="1"/>
    <col min="27" max="32" width="20.5546875" customWidth="1"/>
    <col min="33" max="33" width="38.5546875" customWidth="1"/>
    <col min="34" max="34" width="16.109375" customWidth="1"/>
  </cols>
  <sheetData>
    <row r="2" spans="2:17" ht="21">
      <c r="B2" s="281" t="s">
        <v>18</v>
      </c>
      <c r="C2" s="281"/>
      <c r="D2" s="281"/>
      <c r="E2" s="281"/>
      <c r="F2" s="281"/>
      <c r="G2" s="281"/>
      <c r="I2" s="281" t="s">
        <v>17</v>
      </c>
      <c r="J2" s="281"/>
      <c r="K2" s="281"/>
      <c r="L2" s="281"/>
      <c r="M2" s="281"/>
      <c r="N2" s="281"/>
    </row>
    <row r="3" spans="2:17" ht="9" customHeight="1">
      <c r="B3" s="93"/>
      <c r="C3" s="93"/>
      <c r="D3" s="93"/>
      <c r="E3" s="93"/>
      <c r="F3" s="93"/>
      <c r="G3" s="93"/>
      <c r="I3" s="1"/>
      <c r="J3" s="1"/>
      <c r="K3" s="1"/>
      <c r="L3" s="1"/>
      <c r="M3" s="1"/>
      <c r="N3" s="1"/>
    </row>
    <row r="4" spans="2:17" ht="18">
      <c r="B4" s="1"/>
      <c r="C4" s="182">
        <v>40179</v>
      </c>
      <c r="D4" s="182">
        <v>41275</v>
      </c>
      <c r="E4" s="182">
        <v>41640</v>
      </c>
      <c r="F4" s="55" t="s">
        <v>142</v>
      </c>
      <c r="G4" s="55" t="s">
        <v>141</v>
      </c>
      <c r="I4" s="55" t="s">
        <v>142</v>
      </c>
      <c r="J4" s="55" t="s">
        <v>141</v>
      </c>
      <c r="K4" s="5" t="s">
        <v>143</v>
      </c>
      <c r="L4" s="5" t="s">
        <v>145</v>
      </c>
      <c r="M4" s="5" t="s">
        <v>144</v>
      </c>
      <c r="N4" s="1"/>
    </row>
    <row r="5" spans="2:17" ht="21">
      <c r="B5" s="166" t="s">
        <v>1</v>
      </c>
      <c r="C5" s="80">
        <v>168.8</v>
      </c>
      <c r="D5" s="80">
        <v>357.3</v>
      </c>
      <c r="E5" s="80">
        <v>174.3</v>
      </c>
      <c r="F5" s="115">
        <v>3.2582938388625582E-2</v>
      </c>
      <c r="G5" s="165">
        <v>-0.51217464315701089</v>
      </c>
      <c r="I5" s="154">
        <v>3.2582938388625582E-2</v>
      </c>
      <c r="J5" s="186">
        <v>-0.51217464315701089</v>
      </c>
      <c r="K5" s="155">
        <v>174.3</v>
      </c>
      <c r="L5" s="155">
        <v>357.3</v>
      </c>
      <c r="M5" s="155">
        <v>168.8</v>
      </c>
      <c r="N5" s="187" t="s">
        <v>10</v>
      </c>
    </row>
    <row r="6" spans="2:17" s="42" customFormat="1" ht="18">
      <c r="B6" s="90" t="s">
        <v>4</v>
      </c>
      <c r="C6" s="91">
        <v>31</v>
      </c>
      <c r="D6" s="91">
        <v>24.3</v>
      </c>
      <c r="E6" s="91">
        <v>26.8</v>
      </c>
      <c r="F6" s="112">
        <v>-0.13548387096774195</v>
      </c>
      <c r="G6" s="46">
        <v>0.10288065843621408</v>
      </c>
      <c r="I6" s="112">
        <v>-0.13548387096774195</v>
      </c>
      <c r="J6" s="112">
        <v>0.10288065843621408</v>
      </c>
      <c r="K6" s="91">
        <v>26.8</v>
      </c>
      <c r="L6" s="91">
        <v>24.3</v>
      </c>
      <c r="M6" s="91">
        <v>31</v>
      </c>
      <c r="N6" s="28" t="s">
        <v>13</v>
      </c>
    </row>
    <row r="7" spans="2:17" s="42" customFormat="1" ht="18">
      <c r="B7" s="90" t="s">
        <v>2</v>
      </c>
      <c r="C7" s="91">
        <v>42.3</v>
      </c>
      <c r="D7" s="91">
        <v>95.3</v>
      </c>
      <c r="E7" s="91">
        <v>37.200000000000003</v>
      </c>
      <c r="F7" s="112">
        <v>-0.12056737588652466</v>
      </c>
      <c r="G7" s="47">
        <v>-0.60965372507869886</v>
      </c>
      <c r="I7" s="112">
        <v>-0.12056737588652466</v>
      </c>
      <c r="J7" s="47">
        <v>-0.60965372507869886</v>
      </c>
      <c r="K7" s="91">
        <v>37.200000000000003</v>
      </c>
      <c r="L7" s="91">
        <v>95.3</v>
      </c>
      <c r="M7" s="91">
        <v>42.3</v>
      </c>
      <c r="N7" s="188" t="s">
        <v>11</v>
      </c>
      <c r="O7" s="93"/>
    </row>
    <row r="8" spans="2:17" s="43" customFormat="1" ht="18">
      <c r="B8" s="90" t="s">
        <v>5</v>
      </c>
      <c r="C8" s="91">
        <v>30.2</v>
      </c>
      <c r="D8" s="91">
        <v>185.4</v>
      </c>
      <c r="E8" s="91">
        <v>27.9</v>
      </c>
      <c r="F8" s="112">
        <v>-7.6158940397351049E-2</v>
      </c>
      <c r="G8" s="47">
        <v>-0.84951456310679618</v>
      </c>
      <c r="H8" s="220">
        <v>72.599999999999994</v>
      </c>
      <c r="I8" s="112">
        <v>-7.6158940397351049E-2</v>
      </c>
      <c r="J8" s="47">
        <v>-0.84951456310679618</v>
      </c>
      <c r="K8" s="91">
        <v>27.9</v>
      </c>
      <c r="L8" s="91">
        <v>185.4</v>
      </c>
      <c r="M8" s="91">
        <v>30.2</v>
      </c>
      <c r="N8" s="188" t="s">
        <v>14</v>
      </c>
      <c r="O8" s="222">
        <f>K6+K8+K10</f>
        <v>94.5</v>
      </c>
      <c r="P8" s="49"/>
      <c r="Q8" s="49"/>
    </row>
    <row r="9" spans="2:17" s="43" customFormat="1" ht="18">
      <c r="B9" s="90" t="s">
        <v>3</v>
      </c>
      <c r="C9" s="91">
        <v>29.9</v>
      </c>
      <c r="D9" s="91">
        <v>24.1</v>
      </c>
      <c r="E9" s="91">
        <v>31.9</v>
      </c>
      <c r="F9" s="112">
        <v>6.6889632107023367E-2</v>
      </c>
      <c r="G9" s="46">
        <v>0.32365145228215764</v>
      </c>
      <c r="H9" s="221">
        <v>0.41652323580034417</v>
      </c>
      <c r="I9" s="112">
        <v>6.6889632107023367E-2</v>
      </c>
      <c r="J9" s="112">
        <v>0.32365145228215764</v>
      </c>
      <c r="K9" s="91">
        <v>31.9</v>
      </c>
      <c r="L9" s="91">
        <v>24.1</v>
      </c>
      <c r="M9" s="91">
        <v>29.9</v>
      </c>
      <c r="N9" s="28" t="s">
        <v>12</v>
      </c>
      <c r="O9" s="223">
        <f>O8/K5</f>
        <v>0.54216867469879515</v>
      </c>
      <c r="P9" s="48"/>
      <c r="Q9" s="48"/>
    </row>
    <row r="10" spans="2:17" s="43" customFormat="1" ht="18">
      <c r="B10" s="90" t="s">
        <v>6</v>
      </c>
      <c r="C10" s="91">
        <v>22.2</v>
      </c>
      <c r="D10" s="91">
        <v>11</v>
      </c>
      <c r="E10" s="91">
        <v>39.799999999999997</v>
      </c>
      <c r="F10" s="112">
        <v>0.79279279279279269</v>
      </c>
      <c r="G10" s="46">
        <v>2.6181818181818177</v>
      </c>
      <c r="H10" s="221"/>
      <c r="I10" s="112">
        <v>0.79279279279279269</v>
      </c>
      <c r="J10" s="112">
        <v>2.6181818181818177</v>
      </c>
      <c r="K10" s="91">
        <v>39.799999999999997</v>
      </c>
      <c r="L10" s="91">
        <v>11</v>
      </c>
      <c r="M10" s="91">
        <v>22.2</v>
      </c>
      <c r="N10" s="28" t="s">
        <v>63</v>
      </c>
      <c r="O10" s="222">
        <f>3472*2/3</f>
        <v>2314.6666666666665</v>
      </c>
    </row>
    <row r="11" spans="2:17" s="43" customFormat="1" ht="18">
      <c r="B11" s="90" t="s">
        <v>7</v>
      </c>
      <c r="C11" s="91">
        <v>12.8</v>
      </c>
      <c r="D11" s="91">
        <v>14.8</v>
      </c>
      <c r="E11" s="91">
        <v>7.5</v>
      </c>
      <c r="F11" s="112">
        <v>-0.4140625</v>
      </c>
      <c r="G11" s="47">
        <v>-0.49324324324324331</v>
      </c>
      <c r="I11" s="112">
        <v>-0.4140625</v>
      </c>
      <c r="J11" s="47">
        <v>-0.49324324324324331</v>
      </c>
      <c r="K11" s="91">
        <v>7.5</v>
      </c>
      <c r="L11" s="91">
        <v>14.8</v>
      </c>
      <c r="M11" s="91">
        <v>12.8</v>
      </c>
      <c r="N11" s="188" t="s">
        <v>15</v>
      </c>
      <c r="O11" s="224"/>
    </row>
    <row r="12" spans="2:17" s="43" customFormat="1" ht="18">
      <c r="B12" s="90" t="s">
        <v>8</v>
      </c>
      <c r="C12" s="183">
        <v>0.4</v>
      </c>
      <c r="D12" s="91">
        <v>2.4</v>
      </c>
      <c r="E12" s="91">
        <v>3.2</v>
      </c>
      <c r="F12" s="112">
        <v>7</v>
      </c>
      <c r="G12" s="46">
        <v>0.33333333333333348</v>
      </c>
      <c r="I12" s="112">
        <v>7</v>
      </c>
      <c r="J12" s="112">
        <v>0.33333333333333348</v>
      </c>
      <c r="K12" s="91">
        <v>3.2</v>
      </c>
      <c r="L12" s="91">
        <v>2.4</v>
      </c>
      <c r="M12" s="183">
        <v>0.4</v>
      </c>
      <c r="N12" s="28" t="s">
        <v>16</v>
      </c>
      <c r="O12" s="44"/>
    </row>
    <row r="13" spans="2:17" ht="12" customHeight="1">
      <c r="B13" s="23"/>
      <c r="C13" s="23"/>
      <c r="D13" s="15"/>
      <c r="E13" s="15"/>
      <c r="F13" s="15"/>
      <c r="G13" s="15"/>
      <c r="I13" s="23"/>
      <c r="J13" s="15"/>
      <c r="K13" s="15"/>
      <c r="L13" s="15"/>
      <c r="M13" s="15"/>
      <c r="N13" s="15"/>
    </row>
    <row r="14" spans="2:17" ht="18">
      <c r="B14" s="282"/>
      <c r="C14" s="282"/>
      <c r="D14" s="282"/>
      <c r="E14" s="282"/>
      <c r="F14" s="282"/>
      <c r="G14" s="282"/>
      <c r="H14" s="4"/>
      <c r="I14" s="1"/>
      <c r="J14" s="1"/>
      <c r="K14" s="1"/>
      <c r="L14" s="1"/>
      <c r="M14" s="1"/>
      <c r="N14" s="1"/>
    </row>
    <row r="15" spans="2:17"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24" spans="2:37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</row>
    <row r="25" spans="2:37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</row>
    <row r="26" spans="2:37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52"/>
      <c r="N26" s="181"/>
    </row>
    <row r="27" spans="2:37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9" spans="2:37">
      <c r="B29" s="181"/>
      <c r="C29" s="181"/>
      <c r="D29" s="181"/>
      <c r="E29" s="181"/>
      <c r="F29" s="181"/>
      <c r="G29" s="101"/>
      <c r="H29" s="181"/>
      <c r="I29" s="181"/>
      <c r="J29" s="181"/>
      <c r="K29" s="181"/>
      <c r="L29" s="181"/>
      <c r="M29" s="181"/>
      <c r="N29" s="181"/>
      <c r="AI29" s="12"/>
      <c r="AJ29">
        <v>1185.4000000000001</v>
      </c>
      <c r="AK29">
        <v>689.8</v>
      </c>
    </row>
    <row r="30" spans="2:37" ht="15" thickBot="1">
      <c r="M30" s="181"/>
      <c r="N30" s="181"/>
    </row>
    <row r="31" spans="2:37" s="181" customFormat="1" ht="30.6" customHeight="1">
      <c r="C31" s="285" t="s">
        <v>99</v>
      </c>
      <c r="D31" s="286"/>
      <c r="E31" s="286"/>
      <c r="F31" s="286"/>
      <c r="G31" s="286"/>
      <c r="H31" s="286"/>
      <c r="I31" s="287"/>
      <c r="K31" s="283" t="s">
        <v>148</v>
      </c>
      <c r="L31" s="284"/>
      <c r="M31" s="284"/>
      <c r="N31" s="284"/>
      <c r="O31" s="317"/>
      <c r="P31" s="317"/>
      <c r="Q31" s="318"/>
    </row>
    <row r="32" spans="2:37" s="181" customFormat="1" ht="26.25" customHeight="1">
      <c r="C32" s="271"/>
      <c r="D32" s="291" t="s">
        <v>25</v>
      </c>
      <c r="E32" s="291"/>
      <c r="F32" s="291" t="s">
        <v>100</v>
      </c>
      <c r="G32" s="291"/>
      <c r="H32" s="291" t="s">
        <v>26</v>
      </c>
      <c r="I32" s="292"/>
      <c r="K32" s="290" t="s">
        <v>27</v>
      </c>
      <c r="L32" s="315"/>
      <c r="M32" s="288" t="s">
        <v>28</v>
      </c>
      <c r="N32" s="316"/>
      <c r="O32" s="288" t="s">
        <v>29</v>
      </c>
      <c r="P32" s="289"/>
      <c r="Q32" s="261"/>
    </row>
    <row r="33" spans="3:17" s="181" customFormat="1" ht="23.25" customHeight="1" thickBot="1">
      <c r="C33" s="272"/>
      <c r="D33" s="273">
        <v>41275</v>
      </c>
      <c r="E33" s="273">
        <v>41640</v>
      </c>
      <c r="F33" s="273">
        <v>41275</v>
      </c>
      <c r="G33" s="273">
        <v>41640</v>
      </c>
      <c r="H33" s="273">
        <v>41275</v>
      </c>
      <c r="I33" s="274">
        <v>41640</v>
      </c>
      <c r="K33" s="262" t="s">
        <v>145</v>
      </c>
      <c r="L33" s="171" t="s">
        <v>143</v>
      </c>
      <c r="M33" s="171" t="s">
        <v>145</v>
      </c>
      <c r="N33" s="171" t="s">
        <v>143</v>
      </c>
      <c r="O33" s="171" t="s">
        <v>145</v>
      </c>
      <c r="P33" s="171" t="s">
        <v>143</v>
      </c>
      <c r="Q33" s="263"/>
    </row>
    <row r="34" spans="3:17" s="181" customFormat="1" ht="21">
      <c r="C34" s="257" t="s">
        <v>2</v>
      </c>
      <c r="D34" s="249">
        <v>100</v>
      </c>
      <c r="E34" s="250">
        <v>103</v>
      </c>
      <c r="F34" s="243">
        <v>95.3</v>
      </c>
      <c r="G34" s="244">
        <v>37.200000000000003</v>
      </c>
      <c r="H34" s="249">
        <v>1492</v>
      </c>
      <c r="I34" s="250">
        <v>872</v>
      </c>
      <c r="K34" s="264">
        <v>1492</v>
      </c>
      <c r="L34" s="13">
        <v>872</v>
      </c>
      <c r="M34" s="319">
        <v>95.3</v>
      </c>
      <c r="N34" s="320">
        <v>37.200000000000003</v>
      </c>
      <c r="O34" s="13">
        <v>100</v>
      </c>
      <c r="P34" s="260">
        <v>103</v>
      </c>
      <c r="Q34" s="265" t="s">
        <v>30</v>
      </c>
    </row>
    <row r="35" spans="3:17" s="181" customFormat="1" ht="20.399999999999999">
      <c r="C35" s="258" t="s">
        <v>3</v>
      </c>
      <c r="D35" s="251">
        <v>71</v>
      </c>
      <c r="E35" s="252">
        <v>62</v>
      </c>
      <c r="F35" s="245">
        <v>24.1</v>
      </c>
      <c r="G35" s="246">
        <v>31.9</v>
      </c>
      <c r="H35" s="251">
        <v>890</v>
      </c>
      <c r="I35" s="252">
        <v>787</v>
      </c>
      <c r="K35" s="264">
        <v>890</v>
      </c>
      <c r="L35" s="13">
        <v>787</v>
      </c>
      <c r="M35" s="319">
        <v>24.1</v>
      </c>
      <c r="N35" s="320">
        <v>31.9</v>
      </c>
      <c r="O35" s="13">
        <v>71</v>
      </c>
      <c r="P35" s="260">
        <v>62</v>
      </c>
      <c r="Q35" s="266" t="s">
        <v>12</v>
      </c>
    </row>
    <row r="36" spans="3:17" s="181" customFormat="1" ht="21">
      <c r="C36" s="258" t="s">
        <v>4</v>
      </c>
      <c r="D36" s="251">
        <v>25</v>
      </c>
      <c r="E36" s="252">
        <v>18</v>
      </c>
      <c r="F36" s="245">
        <v>24.3</v>
      </c>
      <c r="G36" s="246">
        <v>26.8</v>
      </c>
      <c r="H36" s="251">
        <v>379</v>
      </c>
      <c r="I36" s="252">
        <v>242</v>
      </c>
      <c r="K36" s="264">
        <v>379</v>
      </c>
      <c r="L36" s="13">
        <v>242</v>
      </c>
      <c r="M36" s="319">
        <v>24.3</v>
      </c>
      <c r="N36" s="320">
        <v>26.8</v>
      </c>
      <c r="O36" s="13">
        <v>25</v>
      </c>
      <c r="P36" s="260">
        <v>18</v>
      </c>
      <c r="Q36" s="265" t="s">
        <v>31</v>
      </c>
    </row>
    <row r="37" spans="3:17" s="181" customFormat="1" ht="21">
      <c r="C37" s="258" t="s">
        <v>5</v>
      </c>
      <c r="D37" s="251">
        <v>60</v>
      </c>
      <c r="E37" s="252">
        <v>59</v>
      </c>
      <c r="F37" s="245">
        <v>185.4</v>
      </c>
      <c r="G37" s="246">
        <v>27.9</v>
      </c>
      <c r="H37" s="251">
        <v>2096</v>
      </c>
      <c r="I37" s="252">
        <v>1614</v>
      </c>
      <c r="K37" s="264">
        <v>2096</v>
      </c>
      <c r="L37" s="13">
        <v>1614</v>
      </c>
      <c r="M37" s="319">
        <v>185.4</v>
      </c>
      <c r="N37" s="320">
        <v>27.9</v>
      </c>
      <c r="O37" s="13">
        <v>60</v>
      </c>
      <c r="P37" s="260">
        <v>59</v>
      </c>
      <c r="Q37" s="265" t="s">
        <v>32</v>
      </c>
    </row>
    <row r="38" spans="3:17" s="181" customFormat="1" ht="21">
      <c r="C38" s="258" t="s">
        <v>6</v>
      </c>
      <c r="D38" s="251">
        <v>14</v>
      </c>
      <c r="E38" s="252">
        <v>23</v>
      </c>
      <c r="F38" s="245">
        <v>11</v>
      </c>
      <c r="G38" s="246">
        <v>39.799999999999997</v>
      </c>
      <c r="H38" s="251">
        <v>102</v>
      </c>
      <c r="I38" s="252">
        <v>492</v>
      </c>
      <c r="K38" s="264">
        <v>102</v>
      </c>
      <c r="L38" s="13">
        <v>492</v>
      </c>
      <c r="M38" s="319">
        <v>11</v>
      </c>
      <c r="N38" s="320">
        <v>39.799999999999997</v>
      </c>
      <c r="O38" s="13">
        <v>14</v>
      </c>
      <c r="P38" s="260">
        <v>23</v>
      </c>
      <c r="Q38" s="265" t="s">
        <v>33</v>
      </c>
    </row>
    <row r="39" spans="3:17" s="181" customFormat="1" ht="21">
      <c r="C39" s="258" t="s">
        <v>7</v>
      </c>
      <c r="D39" s="251">
        <v>54</v>
      </c>
      <c r="E39" s="252">
        <v>51</v>
      </c>
      <c r="F39" s="245">
        <v>14.8</v>
      </c>
      <c r="G39" s="246">
        <v>7.5</v>
      </c>
      <c r="H39" s="251">
        <v>1764</v>
      </c>
      <c r="I39" s="252">
        <v>1001</v>
      </c>
      <c r="K39" s="264">
        <v>1764</v>
      </c>
      <c r="L39" s="13">
        <v>1001</v>
      </c>
      <c r="M39" s="319">
        <v>14.8</v>
      </c>
      <c r="N39" s="320">
        <v>7.5</v>
      </c>
      <c r="O39" s="13">
        <v>54</v>
      </c>
      <c r="P39" s="260">
        <v>51</v>
      </c>
      <c r="Q39" s="265" t="s">
        <v>34</v>
      </c>
    </row>
    <row r="40" spans="3:17" s="181" customFormat="1" ht="21">
      <c r="C40" s="258" t="s">
        <v>8</v>
      </c>
      <c r="D40" s="251">
        <v>10</v>
      </c>
      <c r="E40" s="252">
        <v>9</v>
      </c>
      <c r="F40" s="245">
        <v>2.4</v>
      </c>
      <c r="G40" s="246">
        <v>3.2</v>
      </c>
      <c r="H40" s="251">
        <v>279</v>
      </c>
      <c r="I40" s="252">
        <v>383</v>
      </c>
      <c r="K40" s="264">
        <v>279</v>
      </c>
      <c r="L40" s="13">
        <v>383</v>
      </c>
      <c r="M40" s="319">
        <v>2.4</v>
      </c>
      <c r="N40" s="320">
        <v>3.2</v>
      </c>
      <c r="O40" s="13">
        <v>10</v>
      </c>
      <c r="P40" s="260">
        <v>9</v>
      </c>
      <c r="Q40" s="265" t="s">
        <v>35</v>
      </c>
    </row>
    <row r="41" spans="3:17" s="181" customFormat="1" ht="21.6" thickBot="1">
      <c r="C41" s="259" t="s">
        <v>36</v>
      </c>
      <c r="D41" s="255">
        <v>334</v>
      </c>
      <c r="E41" s="256">
        <v>325</v>
      </c>
      <c r="F41" s="247">
        <v>357.3</v>
      </c>
      <c r="G41" s="248">
        <v>174.29999999999995</v>
      </c>
      <c r="H41" s="253">
        <v>7002</v>
      </c>
      <c r="I41" s="254">
        <v>5391</v>
      </c>
      <c r="K41" s="267">
        <v>7002</v>
      </c>
      <c r="L41" s="268">
        <v>5391</v>
      </c>
      <c r="M41" s="269">
        <v>357.3</v>
      </c>
      <c r="N41" s="269">
        <v>174.29999999999995</v>
      </c>
      <c r="O41" s="268">
        <v>334</v>
      </c>
      <c r="P41" s="268">
        <v>325</v>
      </c>
      <c r="Q41" s="270" t="s">
        <v>37</v>
      </c>
    </row>
    <row r="42" spans="3:17" s="181" customFormat="1">
      <c r="G42" s="101"/>
    </row>
    <row r="43" spans="3:17" s="181" customFormat="1">
      <c r="G43" s="101"/>
    </row>
    <row r="44" spans="3:17" s="181" customFormat="1">
      <c r="G44" s="101"/>
    </row>
    <row r="45" spans="3:17" s="181" customFormat="1">
      <c r="G45" s="101"/>
    </row>
    <row r="46" spans="3:17" s="181" customFormat="1">
      <c r="G46" s="101"/>
    </row>
    <row r="47" spans="3:17" s="181" customFormat="1">
      <c r="G47" s="101"/>
    </row>
    <row r="48" spans="3:17" s="181" customFormat="1">
      <c r="G48" s="101"/>
    </row>
    <row r="49" spans="7:7" s="181" customFormat="1">
      <c r="G49" s="101"/>
    </row>
    <row r="50" spans="7:7" s="181" customFormat="1">
      <c r="G50" s="101"/>
    </row>
    <row r="51" spans="7:7" s="181" customFormat="1">
      <c r="G51" s="101"/>
    </row>
    <row r="52" spans="7:7" s="181" customFormat="1">
      <c r="G52" s="101"/>
    </row>
    <row r="53" spans="7:7" s="181" customFormat="1">
      <c r="G53" s="101"/>
    </row>
    <row r="54" spans="7:7" s="181" customFormat="1">
      <c r="G54" s="101"/>
    </row>
    <row r="55" spans="7:7" s="181" customFormat="1">
      <c r="G55" s="101"/>
    </row>
    <row r="56" spans="7:7" s="181" customFormat="1">
      <c r="G56" s="101"/>
    </row>
    <row r="57" spans="7:7" s="181" customFormat="1">
      <c r="G57" s="101"/>
    </row>
    <row r="58" spans="7:7" s="181" customFormat="1">
      <c r="G58" s="101"/>
    </row>
    <row r="59" spans="7:7" s="181" customFormat="1">
      <c r="G59" s="101"/>
    </row>
    <row r="60" spans="7:7" s="181" customFormat="1">
      <c r="G60" s="101"/>
    </row>
    <row r="61" spans="7:7" s="181" customFormat="1">
      <c r="G61" s="101"/>
    </row>
    <row r="62" spans="7:7" s="181" customFormat="1">
      <c r="G62" s="101"/>
    </row>
    <row r="63" spans="7:7" s="181" customFormat="1">
      <c r="G63" s="101"/>
    </row>
    <row r="64" spans="7:7" s="181" customFormat="1">
      <c r="G64" s="101"/>
    </row>
    <row r="65" spans="7:8" s="181" customFormat="1">
      <c r="G65" s="101"/>
    </row>
    <row r="66" spans="7:8" s="181" customFormat="1">
      <c r="G66" s="101"/>
    </row>
    <row r="67" spans="7:8" s="181" customFormat="1">
      <c r="G67" s="101"/>
    </row>
    <row r="68" spans="7:8" s="181" customFormat="1">
      <c r="G68" s="101"/>
    </row>
    <row r="69" spans="7:8" s="181" customFormat="1">
      <c r="G69" s="101"/>
    </row>
    <row r="70" spans="7:8" s="181" customFormat="1" ht="22.5" customHeight="1">
      <c r="G70" s="101"/>
    </row>
    <row r="71" spans="7:8" s="181" customFormat="1" ht="22.5" customHeight="1">
      <c r="G71" s="101"/>
    </row>
    <row r="72" spans="7:8" s="181" customFormat="1" ht="22.5" customHeight="1">
      <c r="G72" s="101"/>
    </row>
    <row r="73" spans="7:8" s="181" customFormat="1" ht="22.5" customHeight="1">
      <c r="G73" s="101"/>
    </row>
    <row r="74" spans="7:8" s="181" customFormat="1" ht="22.5" customHeight="1">
      <c r="G74" s="101"/>
    </row>
    <row r="75" spans="7:8" s="181" customFormat="1" ht="22.5" customHeight="1">
      <c r="G75" s="101"/>
    </row>
    <row r="76" spans="7:8" s="181" customFormat="1" ht="22.5" customHeight="1">
      <c r="G76" s="101"/>
    </row>
    <row r="77" spans="7:8" s="181" customFormat="1" ht="22.5" customHeight="1">
      <c r="G77" s="101"/>
    </row>
    <row r="78" spans="7:8" s="181" customFormat="1" ht="22.5" customHeight="1">
      <c r="G78" s="101"/>
    </row>
    <row r="79" spans="7:8" s="181" customFormat="1" ht="22.5" customHeight="1">
      <c r="G79" s="101"/>
    </row>
    <row r="80" spans="7:8">
      <c r="H80" s="181"/>
    </row>
    <row r="81" spans="2:14">
      <c r="B81" s="181"/>
      <c r="C81" s="181"/>
      <c r="D81" s="181" t="s">
        <v>137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</row>
    <row r="82" spans="2:14">
      <c r="H82" s="181"/>
    </row>
    <row r="83" spans="2:14" ht="18">
      <c r="B83" s="181"/>
      <c r="C83" s="181"/>
      <c r="D83" s="181"/>
      <c r="E83" s="181"/>
      <c r="F83" s="181"/>
      <c r="G83" s="100"/>
      <c r="H83" s="181"/>
      <c r="I83" s="181"/>
      <c r="J83" s="181"/>
      <c r="K83" s="181"/>
      <c r="L83" s="181"/>
      <c r="M83" s="181"/>
      <c r="N83" s="181"/>
    </row>
    <row r="84" spans="2:14">
      <c r="G84" s="181"/>
      <c r="H84" s="181"/>
    </row>
    <row r="85" spans="2:14">
      <c r="G85" s="181"/>
      <c r="H85" s="181"/>
    </row>
    <row r="86" spans="2:14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</row>
    <row r="87" spans="2:14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</row>
    <row r="88" spans="2:14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</row>
    <row r="89" spans="2:14">
      <c r="H89" s="181"/>
    </row>
    <row r="90" spans="2:14">
      <c r="H90" s="181"/>
    </row>
    <row r="91" spans="2:14">
      <c r="H91" s="181"/>
    </row>
    <row r="92" spans="2:14">
      <c r="H92" s="181"/>
    </row>
    <row r="93" spans="2:14">
      <c r="H93" s="181"/>
    </row>
    <row r="94" spans="2:14">
      <c r="H94" s="181"/>
    </row>
    <row r="95" spans="2:14">
      <c r="H95" s="181"/>
    </row>
    <row r="96" spans="2:14">
      <c r="H96" s="181"/>
    </row>
    <row r="97" spans="2:14">
      <c r="H97" s="181"/>
    </row>
    <row r="98" spans="2:14">
      <c r="H98" s="181"/>
    </row>
    <row r="99" spans="2:14">
      <c r="H99" s="181"/>
    </row>
    <row r="100" spans="2:14">
      <c r="H100" s="181"/>
    </row>
    <row r="101" spans="2:14">
      <c r="H101" s="181"/>
    </row>
    <row r="102" spans="2:14">
      <c r="H102" s="181"/>
    </row>
    <row r="103" spans="2:14">
      <c r="H103" s="181"/>
    </row>
    <row r="104" spans="2:14">
      <c r="H104" s="181"/>
    </row>
    <row r="105" spans="2:14">
      <c r="H105" s="181"/>
    </row>
    <row r="106" spans="2:14">
      <c r="H106" s="181"/>
    </row>
    <row r="107" spans="2:14">
      <c r="H107" s="181"/>
    </row>
    <row r="108" spans="2:14">
      <c r="H108" s="181"/>
    </row>
    <row r="109" spans="2:14">
      <c r="H109" s="181"/>
    </row>
    <row r="110" spans="2:14">
      <c r="H110" s="181"/>
    </row>
    <row r="112" spans="2:14">
      <c r="B112" s="181"/>
      <c r="C112" s="181"/>
      <c r="D112" s="181"/>
      <c r="E112" s="181"/>
      <c r="F112" s="181"/>
      <c r="G112" s="99"/>
      <c r="I112" s="181"/>
      <c r="J112" s="181"/>
      <c r="K112" s="181"/>
      <c r="L112" s="181"/>
      <c r="M112" s="181"/>
      <c r="N112" s="181"/>
    </row>
    <row r="166" spans="2:14">
      <c r="B166" s="181"/>
      <c r="C166" s="181"/>
      <c r="D166" s="181"/>
      <c r="E166" s="181"/>
      <c r="F166" s="181"/>
      <c r="G166" s="99"/>
      <c r="I166" s="181"/>
      <c r="J166" s="181"/>
      <c r="K166" s="181"/>
      <c r="L166" s="181"/>
      <c r="M166" s="181"/>
      <c r="N166" s="181"/>
    </row>
    <row r="168" spans="2:14">
      <c r="B168" s="181"/>
      <c r="C168" s="181"/>
      <c r="D168" s="181"/>
      <c r="E168" s="181"/>
      <c r="F168" s="181"/>
      <c r="G168" s="99"/>
      <c r="I168" s="181"/>
      <c r="J168" s="181"/>
      <c r="K168" s="181"/>
      <c r="L168" s="181"/>
      <c r="M168" s="181"/>
      <c r="N168" s="181"/>
    </row>
    <row r="204" spans="7:7">
      <c r="G204" s="99"/>
    </row>
    <row r="206" spans="7:7" ht="23.4">
      <c r="G206" s="102"/>
    </row>
    <row r="214" spans="7:7" ht="23.4">
      <c r="G214" s="102"/>
    </row>
    <row r="222" spans="7:7" ht="23.4">
      <c r="G222" s="102"/>
    </row>
    <row r="225" spans="7:7">
      <c r="G225" s="99"/>
    </row>
    <row r="233" spans="7:7">
      <c r="G233" s="24"/>
    </row>
    <row r="234" spans="7:7">
      <c r="G234" s="24"/>
    </row>
    <row r="235" spans="7:7">
      <c r="G235" s="103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5" spans="7:7">
      <c r="G245" s="24"/>
    </row>
    <row r="257" spans="7:7">
      <c r="G257" s="99"/>
    </row>
    <row r="267" spans="7:7">
      <c r="G267" s="99"/>
    </row>
    <row r="280" spans="7:7">
      <c r="G280" s="24"/>
    </row>
    <row r="282" spans="7:7">
      <c r="G282" s="24"/>
    </row>
    <row r="284" spans="7:7">
      <c r="G284" s="24"/>
    </row>
  </sheetData>
  <mergeCells count="11">
    <mergeCell ref="D32:E32"/>
    <mergeCell ref="F32:G32"/>
    <mergeCell ref="H32:I32"/>
    <mergeCell ref="M32:N32"/>
    <mergeCell ref="K32:L32"/>
    <mergeCell ref="O32:P32"/>
    <mergeCell ref="B2:G2"/>
    <mergeCell ref="B14:G14"/>
    <mergeCell ref="I2:N2"/>
    <mergeCell ref="C31:I31"/>
    <mergeCell ref="K31:N31"/>
  </mergeCells>
  <pageMargins left="0.7" right="0.7" top="0.75" bottom="0.75" header="0.3" footer="0.3"/>
  <pageSetup paperSize="9" orientation="portrait" r:id="rId1"/>
  <drawing r:id="rId2"/>
  <legacyDrawing r:id="rId3"/>
  <controls>
    <control shapeId="3074" r:id="rId4" name="Control 2"/>
    <control shapeId="3075" r:id="rId5" name="Control 3"/>
    <control shapeId="3076" r:id="rId6" name="Control 4"/>
    <control shapeId="3077" r:id="rId7" name="Control 5"/>
    <control shapeId="3083" r:id="rId8" name="Control 1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U98"/>
  <sheetViews>
    <sheetView zoomScale="50" zoomScaleNormal="50" workbookViewId="0">
      <selection activeCell="I28" sqref="I28"/>
    </sheetView>
  </sheetViews>
  <sheetFormatPr baseColWidth="10" defaultRowHeight="14.4"/>
  <cols>
    <col min="1" max="1" width="0.88671875" customWidth="1"/>
    <col min="2" max="2" width="40.6640625" customWidth="1"/>
    <col min="3" max="3" width="12.5546875" bestFit="1" customWidth="1"/>
    <col min="4" max="4" width="25.44140625" customWidth="1"/>
    <col min="5" max="5" width="21.6640625" customWidth="1"/>
    <col min="6" max="6" width="19.6640625" customWidth="1"/>
    <col min="7" max="7" width="13.44140625" customWidth="1"/>
    <col min="8" max="8" width="26.109375" customWidth="1"/>
    <col min="9" max="9" width="23.109375" customWidth="1"/>
    <col min="10" max="10" width="19.6640625" customWidth="1"/>
    <col min="11" max="11" width="1.88671875" customWidth="1"/>
    <col min="12" max="12" width="24.109375" customWidth="1"/>
    <col min="13" max="13" width="19.6640625" customWidth="1"/>
    <col min="14" max="14" width="2" customWidth="1"/>
    <col min="15" max="15" width="20.109375" customWidth="1"/>
    <col min="16" max="17" width="22" customWidth="1"/>
    <col min="18" max="18" width="45.88671875" customWidth="1"/>
    <col min="19" max="19" width="3.109375" customWidth="1"/>
  </cols>
  <sheetData>
    <row r="1" spans="2:21">
      <c r="B1" s="1"/>
      <c r="C1" s="1"/>
      <c r="D1" s="1"/>
      <c r="E1" s="1"/>
      <c r="F1" s="1"/>
      <c r="G1" s="1"/>
      <c r="H1" s="1"/>
      <c r="I1" s="1"/>
      <c r="J1" s="1"/>
    </row>
    <row r="2" spans="2:21" ht="28.8">
      <c r="B2" s="294" t="s">
        <v>21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2:21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22.8">
      <c r="B4" s="30"/>
      <c r="C4" s="31"/>
      <c r="D4" s="293" t="s">
        <v>22</v>
      </c>
      <c r="E4" s="293"/>
      <c r="F4" s="293"/>
      <c r="G4" s="295"/>
      <c r="H4" s="293" t="s">
        <v>20</v>
      </c>
      <c r="I4" s="293"/>
      <c r="J4" s="293"/>
      <c r="K4" s="34"/>
      <c r="L4" s="293" t="s">
        <v>23</v>
      </c>
      <c r="M4" s="293"/>
      <c r="N4" s="35"/>
      <c r="U4" s="35"/>
    </row>
    <row r="5" spans="2:21" s="33" customFormat="1" ht="38.25" customHeight="1">
      <c r="B5" s="32"/>
      <c r="C5" s="32"/>
      <c r="D5" s="170">
        <v>41275</v>
      </c>
      <c r="E5" s="170">
        <v>41640</v>
      </c>
      <c r="F5" s="36" t="s">
        <v>9</v>
      </c>
      <c r="G5" s="295"/>
      <c r="H5" s="170">
        <v>41275</v>
      </c>
      <c r="I5" s="170">
        <v>41640</v>
      </c>
      <c r="J5" s="36" t="s">
        <v>9</v>
      </c>
      <c r="K5" s="37"/>
      <c r="L5" s="170">
        <v>41275</v>
      </c>
      <c r="M5" s="170">
        <v>41640</v>
      </c>
      <c r="N5" s="38"/>
      <c r="O5"/>
      <c r="P5"/>
      <c r="Q5"/>
      <c r="R5"/>
      <c r="S5"/>
      <c r="T5"/>
      <c r="U5" s="38"/>
    </row>
    <row r="6" spans="2:21" s="33" customFormat="1" ht="38.25" customHeight="1">
      <c r="B6" s="296" t="s">
        <v>1</v>
      </c>
      <c r="C6" s="296"/>
      <c r="D6" s="40">
        <f>SUM(D7:D13)</f>
        <v>1798.6830000000002</v>
      </c>
      <c r="E6" s="40">
        <f>SUM(E7:E13)</f>
        <v>1806.106</v>
      </c>
      <c r="F6" s="39">
        <f>E6/D6-1</f>
        <v>4.1269084102089071E-3</v>
      </c>
      <c r="G6" s="295"/>
      <c r="H6" s="40">
        <f>SUM(H7:H13)</f>
        <v>2202.3910000000001</v>
      </c>
      <c r="I6" s="40">
        <f>SUM(I7:I13)</f>
        <v>2219.2420000000002</v>
      </c>
      <c r="J6" s="39">
        <f>I6/H6-1</f>
        <v>7.651229958713035E-3</v>
      </c>
      <c r="K6" s="37"/>
      <c r="L6" s="40">
        <f>SUM(L7:L13)</f>
        <v>-403.70800000000003</v>
      </c>
      <c r="M6" s="40">
        <f>SUM(M7:M13)</f>
        <v>-413.13599999999997</v>
      </c>
      <c r="N6" s="38"/>
      <c r="O6"/>
      <c r="P6"/>
      <c r="Q6"/>
      <c r="R6"/>
      <c r="S6"/>
      <c r="T6"/>
      <c r="U6" s="38"/>
    </row>
    <row r="7" spans="2:21" s="33" customFormat="1" ht="38.25" customHeight="1">
      <c r="B7" s="108" t="s">
        <v>2</v>
      </c>
      <c r="C7" s="107"/>
      <c r="D7" s="81">
        <f>C67</f>
        <v>231.02599999999998</v>
      </c>
      <c r="E7" s="81">
        <f>D67</f>
        <v>106.45100000000001</v>
      </c>
      <c r="F7" s="45">
        <f t="shared" ref="F7:F14" si="0">E7/D7-1</f>
        <v>-0.5392250222918632</v>
      </c>
      <c r="G7" s="295"/>
      <c r="H7" s="84">
        <f>F67</f>
        <v>122.74</v>
      </c>
      <c r="I7" s="84">
        <f>G67</f>
        <v>116.301</v>
      </c>
      <c r="J7" s="45">
        <f t="shared" ref="J7:J14" si="1">I7/H7-1</f>
        <v>-5.2460485579273186E-2</v>
      </c>
      <c r="K7" s="37"/>
      <c r="L7" s="109">
        <f>D7-H7</f>
        <v>108.28599999999999</v>
      </c>
      <c r="M7" s="109">
        <f>E7-I7</f>
        <v>-9.8499999999999943</v>
      </c>
      <c r="N7" s="38"/>
      <c r="O7"/>
      <c r="P7"/>
      <c r="Q7"/>
      <c r="R7"/>
      <c r="S7"/>
      <c r="T7"/>
      <c r="U7" s="38"/>
    </row>
    <row r="8" spans="2:21" s="33" customFormat="1" ht="38.25" customHeight="1">
      <c r="B8" s="108" t="s">
        <v>3</v>
      </c>
      <c r="C8" s="107"/>
      <c r="D8" s="82">
        <f>C85</f>
        <v>96.420999999999992</v>
      </c>
      <c r="E8" s="82">
        <f>D85</f>
        <v>118.43299999999999</v>
      </c>
      <c r="F8" s="45">
        <f t="shared" si="0"/>
        <v>0.22829051762582853</v>
      </c>
      <c r="G8" s="295"/>
      <c r="H8" s="84">
        <f>F85</f>
        <v>183.066</v>
      </c>
      <c r="I8" s="84">
        <f>G85</f>
        <v>189.30500000000001</v>
      </c>
      <c r="J8" s="45">
        <f t="shared" si="1"/>
        <v>3.4080604809194615E-2</v>
      </c>
      <c r="K8" s="37"/>
      <c r="L8" s="109">
        <f t="shared" ref="L8:M14" si="2">D8-H8</f>
        <v>-86.64500000000001</v>
      </c>
      <c r="M8" s="109">
        <f t="shared" si="2"/>
        <v>-70.872000000000014</v>
      </c>
      <c r="N8" s="38"/>
      <c r="O8"/>
      <c r="P8"/>
      <c r="Q8"/>
      <c r="R8"/>
      <c r="S8"/>
      <c r="T8"/>
      <c r="U8" s="38"/>
    </row>
    <row r="9" spans="2:21" s="33" customFormat="1" ht="38.25" customHeight="1">
      <c r="B9" s="108" t="s">
        <v>4</v>
      </c>
      <c r="C9" s="107"/>
      <c r="D9" s="81">
        <f>C69</f>
        <v>28.972000000000001</v>
      </c>
      <c r="E9" s="81">
        <f>D69</f>
        <v>37.161000000000001</v>
      </c>
      <c r="F9" s="45">
        <f t="shared" si="0"/>
        <v>0.28265221593262457</v>
      </c>
      <c r="G9" s="295"/>
      <c r="H9" s="84">
        <f>F69</f>
        <v>37.131999999999998</v>
      </c>
      <c r="I9" s="84">
        <f>G69</f>
        <v>37.811999999999998</v>
      </c>
      <c r="J9" s="45">
        <f t="shared" si="1"/>
        <v>1.8313045351718182E-2</v>
      </c>
      <c r="K9" s="37"/>
      <c r="L9" s="109">
        <f t="shared" si="2"/>
        <v>-8.1599999999999966</v>
      </c>
      <c r="M9" s="109">
        <f t="shared" si="2"/>
        <v>-0.65099999999999625</v>
      </c>
      <c r="N9" s="38"/>
      <c r="O9"/>
      <c r="P9"/>
      <c r="Q9"/>
      <c r="R9"/>
      <c r="S9"/>
      <c r="T9"/>
      <c r="U9" s="38"/>
    </row>
    <row r="10" spans="2:21" s="33" customFormat="1" ht="38.25" customHeight="1">
      <c r="B10" s="108" t="s">
        <v>5</v>
      </c>
      <c r="C10" s="107"/>
      <c r="D10" s="83">
        <f>C71</f>
        <v>759.24</v>
      </c>
      <c r="E10" s="83">
        <f>D71</f>
        <v>832.06999999999994</v>
      </c>
      <c r="F10" s="45">
        <f>E10/D10-1</f>
        <v>9.5924872240661596E-2</v>
      </c>
      <c r="G10" s="295"/>
      <c r="H10" s="83">
        <f>F71</f>
        <v>1169</v>
      </c>
      <c r="I10" s="83">
        <f>G71</f>
        <v>1180.75</v>
      </c>
      <c r="J10" s="45">
        <f t="shared" si="1"/>
        <v>1.0051325919589349E-2</v>
      </c>
      <c r="K10" s="37"/>
      <c r="L10" s="109">
        <f>D10-H10</f>
        <v>-409.76</v>
      </c>
      <c r="M10" s="109">
        <f>E10-I10</f>
        <v>-348.68000000000006</v>
      </c>
      <c r="N10" s="38"/>
      <c r="O10" s="26"/>
      <c r="P10"/>
      <c r="Q10"/>
      <c r="R10"/>
      <c r="S10"/>
      <c r="T10"/>
      <c r="U10" s="38"/>
    </row>
    <row r="11" spans="2:21" s="33" customFormat="1" ht="38.25" customHeight="1">
      <c r="B11" s="108" t="s">
        <v>6</v>
      </c>
      <c r="C11" s="107"/>
      <c r="D11" s="81">
        <f>C77</f>
        <v>136.624</v>
      </c>
      <c r="E11" s="81">
        <f>D77</f>
        <v>150.49100000000001</v>
      </c>
      <c r="F11" s="45">
        <f t="shared" si="0"/>
        <v>0.10149754069563199</v>
      </c>
      <c r="G11" s="295"/>
      <c r="H11" s="84">
        <f>F77</f>
        <v>374.85300000000001</v>
      </c>
      <c r="I11" s="84">
        <f>G77</f>
        <v>357.67399999999998</v>
      </c>
      <c r="J11" s="45">
        <f t="shared" si="1"/>
        <v>-4.582863149021088E-2</v>
      </c>
      <c r="K11" s="37"/>
      <c r="L11" s="109">
        <f t="shared" si="2"/>
        <v>-238.22900000000001</v>
      </c>
      <c r="M11" s="109">
        <f t="shared" si="2"/>
        <v>-207.18299999999996</v>
      </c>
      <c r="N11" s="38"/>
      <c r="O11" s="26"/>
      <c r="P11"/>
      <c r="Q11"/>
      <c r="R11"/>
      <c r="S11"/>
      <c r="T11"/>
      <c r="U11" s="38"/>
    </row>
    <row r="12" spans="2:21" s="33" customFormat="1" ht="38.25" customHeight="1">
      <c r="B12" s="108" t="s">
        <v>7</v>
      </c>
      <c r="C12" s="107"/>
      <c r="D12" s="83">
        <f>C81</f>
        <v>448</v>
      </c>
      <c r="E12" s="83">
        <f>D81</f>
        <v>477.3</v>
      </c>
      <c r="F12" s="45">
        <f t="shared" ref="F12" si="3">E12/D12-1</f>
        <v>6.5401785714285676E-2</v>
      </c>
      <c r="G12" s="295"/>
      <c r="H12" s="84">
        <f>F81</f>
        <v>271.7</v>
      </c>
      <c r="I12" s="84">
        <f>G81</f>
        <v>288.8</v>
      </c>
      <c r="J12" s="45">
        <f t="shared" si="1"/>
        <v>6.2937062937062915E-2</v>
      </c>
      <c r="K12" s="37"/>
      <c r="L12" s="109">
        <f t="shared" si="2"/>
        <v>176.3</v>
      </c>
      <c r="M12" s="109">
        <f t="shared" si="2"/>
        <v>188.5</v>
      </c>
      <c r="N12" s="38"/>
      <c r="O12"/>
      <c r="P12"/>
      <c r="Q12"/>
      <c r="R12"/>
      <c r="S12"/>
      <c r="T12"/>
      <c r="U12" s="38"/>
    </row>
    <row r="13" spans="2:21" s="33" customFormat="1" ht="38.25" customHeight="1">
      <c r="B13" s="108" t="s">
        <v>8</v>
      </c>
      <c r="C13" s="107"/>
      <c r="D13" s="83">
        <f>C83</f>
        <v>98.4</v>
      </c>
      <c r="E13" s="83">
        <f>D83</f>
        <v>84.2</v>
      </c>
      <c r="F13" s="45">
        <f t="shared" si="0"/>
        <v>-0.14430894308943087</v>
      </c>
      <c r="G13" s="295"/>
      <c r="H13" s="84">
        <f>F83</f>
        <v>43.9</v>
      </c>
      <c r="I13" s="84">
        <f>G83</f>
        <v>48.6</v>
      </c>
      <c r="J13" s="45">
        <f t="shared" si="1"/>
        <v>0.1070615034168565</v>
      </c>
      <c r="K13" s="37"/>
      <c r="L13" s="109">
        <f t="shared" si="2"/>
        <v>54.500000000000007</v>
      </c>
      <c r="M13" s="109">
        <f t="shared" si="2"/>
        <v>35.6</v>
      </c>
      <c r="N13" s="38"/>
      <c r="O13"/>
      <c r="P13"/>
      <c r="Q13"/>
      <c r="R13"/>
      <c r="S13"/>
      <c r="T13"/>
      <c r="U13" s="38"/>
    </row>
    <row r="14" spans="2:21" s="33" customFormat="1" ht="38.25" customHeight="1">
      <c r="B14" s="293" t="s">
        <v>24</v>
      </c>
      <c r="C14" s="293"/>
      <c r="D14" s="79">
        <f>C91</f>
        <v>2195.317</v>
      </c>
      <c r="E14" s="79">
        <f>D91</f>
        <v>2196.0650000000001</v>
      </c>
      <c r="F14" s="41">
        <f t="shared" si="0"/>
        <v>3.4072528022144333E-4</v>
      </c>
      <c r="G14" s="295"/>
      <c r="H14" s="79">
        <f>F91</f>
        <v>2964.8850000000002</v>
      </c>
      <c r="I14" s="79">
        <f>G91</f>
        <v>3059.3009999999995</v>
      </c>
      <c r="J14" s="41">
        <f t="shared" si="1"/>
        <v>3.1844742713460716E-2</v>
      </c>
      <c r="K14" s="37"/>
      <c r="L14" s="110">
        <f t="shared" si="2"/>
        <v>-769.56800000000021</v>
      </c>
      <c r="M14" s="110">
        <f t="shared" si="2"/>
        <v>-863.23599999999942</v>
      </c>
      <c r="N14" s="38"/>
      <c r="O14"/>
      <c r="P14"/>
      <c r="Q14"/>
      <c r="R14"/>
      <c r="S14"/>
      <c r="T14"/>
      <c r="U14" s="38"/>
    </row>
    <row r="16" spans="2:21" s="181" customFormat="1"/>
    <row r="17" s="181" customFormat="1"/>
    <row r="18" s="181" customFormat="1"/>
    <row r="19" s="181" customFormat="1"/>
    <row r="20" s="181" customFormat="1"/>
    <row r="21" s="181" customFormat="1"/>
    <row r="22" s="181" customFormat="1"/>
    <row r="23" s="181" customFormat="1"/>
    <row r="24" s="181" customFormat="1"/>
    <row r="25" s="181" customFormat="1"/>
    <row r="26" s="181" customFormat="1"/>
    <row r="27" s="181" customFormat="1"/>
    <row r="28" s="181" customFormat="1"/>
    <row r="29" s="181" customFormat="1"/>
    <row r="30" s="181" customFormat="1"/>
    <row r="31" s="181" customFormat="1"/>
    <row r="32" s="181" customFormat="1"/>
    <row r="33" s="181" customFormat="1"/>
    <row r="34" s="181" customFormat="1"/>
    <row r="35" s="181" customFormat="1"/>
    <row r="36" s="181" customFormat="1"/>
    <row r="37" s="181" customFormat="1"/>
    <row r="38" s="181" customFormat="1"/>
    <row r="39" s="181" customFormat="1"/>
    <row r="40" s="181" customFormat="1"/>
    <row r="41" s="181" customFormat="1"/>
    <row r="42" s="181" customFormat="1"/>
    <row r="43" s="181" customFormat="1"/>
    <row r="44" s="181" customFormat="1"/>
    <row r="45" s="181" customFormat="1"/>
    <row r="46" s="181" customFormat="1"/>
    <row r="47" s="181" customFormat="1"/>
    <row r="48" s="181" customFormat="1"/>
    <row r="49" spans="2:12" s="181" customFormat="1"/>
    <row r="50" spans="2:12" s="181" customFormat="1"/>
    <row r="51" spans="2:12" s="181" customFormat="1"/>
    <row r="52" spans="2:12" s="181" customFormat="1"/>
    <row r="53" spans="2:12" s="181" customFormat="1"/>
    <row r="54" spans="2:12" s="181" customFormat="1"/>
    <row r="55" spans="2:12" s="181" customFormat="1"/>
    <row r="56" spans="2:12" s="181" customFormat="1"/>
    <row r="57" spans="2:12" s="181" customFormat="1"/>
    <row r="58" spans="2:12" s="181" customFormat="1"/>
    <row r="59" spans="2:12" s="181" customFormat="1"/>
    <row r="60" spans="2:12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</row>
    <row r="61" spans="2:12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</row>
    <row r="62" spans="2:12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</row>
    <row r="63" spans="2:12">
      <c r="B63" s="224"/>
      <c r="C63" s="224" t="s">
        <v>118</v>
      </c>
      <c r="D63" s="224"/>
      <c r="E63" s="224"/>
      <c r="F63" s="224" t="s">
        <v>119</v>
      </c>
      <c r="G63" s="224"/>
      <c r="H63" s="224"/>
      <c r="I63" s="224" t="s">
        <v>120</v>
      </c>
      <c r="J63" s="224"/>
      <c r="K63" s="224"/>
      <c r="L63" s="224"/>
    </row>
    <row r="64" spans="2:12">
      <c r="B64" s="224" t="s">
        <v>121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</row>
    <row r="65" spans="2:12">
      <c r="B65" s="224"/>
      <c r="C65" s="224" t="s">
        <v>107</v>
      </c>
      <c r="D65" s="224" t="s">
        <v>107</v>
      </c>
      <c r="E65" s="224" t="s">
        <v>122</v>
      </c>
      <c r="F65" s="224" t="s">
        <v>107</v>
      </c>
      <c r="G65" s="224" t="s">
        <v>107</v>
      </c>
      <c r="H65" s="224" t="s">
        <v>122</v>
      </c>
      <c r="I65" s="224" t="s">
        <v>107</v>
      </c>
      <c r="J65" s="224" t="s">
        <v>107</v>
      </c>
      <c r="K65" s="224"/>
      <c r="L65" s="224"/>
    </row>
    <row r="66" spans="2:12">
      <c r="B66" s="224"/>
      <c r="C66" s="224">
        <v>2013</v>
      </c>
      <c r="D66" s="224">
        <v>2014</v>
      </c>
      <c r="E66" s="224"/>
      <c r="F66" s="224">
        <v>2013</v>
      </c>
      <c r="G66" s="224">
        <v>2014</v>
      </c>
      <c r="H66" s="224"/>
      <c r="I66" s="224">
        <v>2013</v>
      </c>
      <c r="J66" s="224">
        <v>2014</v>
      </c>
      <c r="K66" s="224"/>
      <c r="L66" s="224"/>
    </row>
    <row r="67" spans="2:12">
      <c r="B67" s="224" t="s">
        <v>123</v>
      </c>
      <c r="C67" s="224">
        <v>231.02599999999998</v>
      </c>
      <c r="D67" s="224">
        <v>106.45100000000001</v>
      </c>
      <c r="E67" s="224">
        <v>-0.5392250222918632</v>
      </c>
      <c r="F67" s="224">
        <v>122.74</v>
      </c>
      <c r="G67" s="224">
        <v>116.301</v>
      </c>
      <c r="H67" s="224">
        <v>-5.2460485579273207E-2</v>
      </c>
      <c r="I67" s="224">
        <v>108.28599999999999</v>
      </c>
      <c r="J67" s="224">
        <v>-9.8499999999999943</v>
      </c>
      <c r="K67" s="224"/>
      <c r="L67" s="224"/>
    </row>
    <row r="68" spans="2:12">
      <c r="B68" s="224"/>
      <c r="C68" s="224"/>
      <c r="D68" s="224"/>
      <c r="E68" s="224" t="s">
        <v>115</v>
      </c>
      <c r="F68" s="224"/>
      <c r="G68" s="224"/>
      <c r="H68" s="224"/>
      <c r="I68" s="224" t="s">
        <v>115</v>
      </c>
      <c r="J68" s="224" t="s">
        <v>115</v>
      </c>
      <c r="K68" s="224"/>
      <c r="L68" s="224"/>
    </row>
    <row r="69" spans="2:12">
      <c r="B69" s="224" t="s">
        <v>124</v>
      </c>
      <c r="C69" s="224">
        <v>28.972000000000001</v>
      </c>
      <c r="D69" s="224">
        <v>37.161000000000001</v>
      </c>
      <c r="E69" s="224">
        <v>0.28265221593262457</v>
      </c>
      <c r="F69" s="224">
        <v>37.131999999999998</v>
      </c>
      <c r="G69" s="224">
        <v>37.811999999999998</v>
      </c>
      <c r="H69" s="224">
        <v>1.8313045351718189E-2</v>
      </c>
      <c r="I69" s="224">
        <v>-8.1599999999999966</v>
      </c>
      <c r="J69" s="224">
        <v>-0.65099999999999625</v>
      </c>
      <c r="K69" s="224"/>
      <c r="L69" s="224"/>
    </row>
    <row r="70" spans="2:12">
      <c r="B70" s="224"/>
      <c r="C70" s="224"/>
      <c r="D70" s="224"/>
      <c r="E70" s="224" t="s">
        <v>115</v>
      </c>
      <c r="F70" s="224"/>
      <c r="G70" s="224"/>
      <c r="H70" s="224"/>
      <c r="I70" s="224" t="s">
        <v>115</v>
      </c>
      <c r="J70" s="224" t="s">
        <v>115</v>
      </c>
      <c r="K70" s="224"/>
      <c r="L70" s="224"/>
    </row>
    <row r="71" spans="2:12">
      <c r="B71" s="224" t="s">
        <v>125</v>
      </c>
      <c r="C71" s="224">
        <v>759.24</v>
      </c>
      <c r="D71" s="224">
        <v>832.06999999999994</v>
      </c>
      <c r="E71" s="224">
        <v>9.5924872240661624E-2</v>
      </c>
      <c r="F71" s="224">
        <v>1169</v>
      </c>
      <c r="G71" s="224">
        <v>1180.75</v>
      </c>
      <c r="H71" s="224">
        <v>1.0051325919589392E-2</v>
      </c>
      <c r="I71" s="224">
        <v>-409.76</v>
      </c>
      <c r="J71" s="224">
        <v>-348.68000000000006</v>
      </c>
      <c r="K71" s="224"/>
      <c r="L71" s="224"/>
    </row>
    <row r="72" spans="2:12">
      <c r="B72" s="224"/>
      <c r="C72" s="224"/>
      <c r="D72" s="224"/>
      <c r="E72" s="224" t="s">
        <v>115</v>
      </c>
      <c r="F72" s="224"/>
      <c r="G72" s="224"/>
      <c r="H72" s="224"/>
      <c r="I72" s="224" t="s">
        <v>115</v>
      </c>
      <c r="J72" s="224" t="s">
        <v>115</v>
      </c>
      <c r="K72" s="224"/>
      <c r="L72" s="224"/>
    </row>
    <row r="73" spans="2:12">
      <c r="B73" s="224" t="s">
        <v>126</v>
      </c>
      <c r="C73" s="224">
        <v>258.94</v>
      </c>
      <c r="D73" s="224">
        <v>330.46999999999997</v>
      </c>
      <c r="E73" s="224">
        <v>0.27624160037074214</v>
      </c>
      <c r="F73" s="224">
        <v>776.1</v>
      </c>
      <c r="G73" s="224">
        <v>753.65</v>
      </c>
      <c r="H73" s="224">
        <v>-2.8926684705579235E-2</v>
      </c>
      <c r="I73" s="224">
        <v>-517.16000000000008</v>
      </c>
      <c r="J73" s="224">
        <v>-423.18</v>
      </c>
      <c r="K73" s="224"/>
      <c r="L73" s="224"/>
    </row>
    <row r="74" spans="2:12">
      <c r="B74" s="224"/>
      <c r="C74" s="224"/>
      <c r="D74" s="224"/>
      <c r="E74" s="224" t="s">
        <v>115</v>
      </c>
      <c r="F74" s="224"/>
      <c r="G74" s="224"/>
      <c r="H74" s="224"/>
      <c r="I74" s="224" t="s">
        <v>115</v>
      </c>
      <c r="J74" s="224" t="s">
        <v>115</v>
      </c>
      <c r="K74" s="224"/>
      <c r="L74" s="224"/>
    </row>
    <row r="75" spans="2:12">
      <c r="B75" s="224" t="s">
        <v>127</v>
      </c>
      <c r="C75" s="224">
        <v>500.3</v>
      </c>
      <c r="D75" s="224">
        <v>501.6</v>
      </c>
      <c r="E75" s="224">
        <v>2.5984409354387595E-3</v>
      </c>
      <c r="F75" s="224">
        <v>392.9</v>
      </c>
      <c r="G75" s="224">
        <v>427.1</v>
      </c>
      <c r="H75" s="224">
        <v>8.7045049630949473E-2</v>
      </c>
      <c r="I75" s="224">
        <v>107.40000000000003</v>
      </c>
      <c r="J75" s="224">
        <v>74.5</v>
      </c>
      <c r="K75" s="224"/>
      <c r="L75" s="224"/>
    </row>
    <row r="76" spans="2:12">
      <c r="B76" s="224"/>
      <c r="C76" s="224"/>
      <c r="D76" s="224"/>
      <c r="E76" s="224" t="s">
        <v>115</v>
      </c>
      <c r="F76" s="224"/>
      <c r="G76" s="224"/>
      <c r="H76" s="224"/>
      <c r="I76" s="224" t="s">
        <v>115</v>
      </c>
      <c r="J76" s="224" t="s">
        <v>115</v>
      </c>
      <c r="K76" s="224"/>
      <c r="L76" s="224"/>
    </row>
    <row r="77" spans="2:12">
      <c r="B77" s="224" t="s">
        <v>128</v>
      </c>
      <c r="C77" s="224">
        <v>136.624</v>
      </c>
      <c r="D77" s="224">
        <v>150.49100000000001</v>
      </c>
      <c r="E77" s="224">
        <v>0.10149754069563195</v>
      </c>
      <c r="F77" s="224">
        <v>374.85300000000001</v>
      </c>
      <c r="G77" s="224">
        <v>357.67399999999998</v>
      </c>
      <c r="H77" s="224">
        <v>-4.5828631490210908E-2</v>
      </c>
      <c r="I77" s="224">
        <v>-238.22900000000001</v>
      </c>
      <c r="J77" s="224">
        <v>-207.18299999999996</v>
      </c>
      <c r="K77" s="224"/>
      <c r="L77" s="224"/>
    </row>
    <row r="78" spans="2:12">
      <c r="B78" s="224"/>
      <c r="C78" s="224"/>
      <c r="D78" s="224"/>
      <c r="E78" s="224" t="s">
        <v>115</v>
      </c>
      <c r="F78" s="224"/>
      <c r="G78" s="224"/>
      <c r="H78" s="224"/>
      <c r="I78" s="224" t="s">
        <v>115</v>
      </c>
      <c r="J78" s="224" t="s">
        <v>115</v>
      </c>
      <c r="K78" s="224"/>
      <c r="L78" s="224"/>
    </row>
    <row r="79" spans="2:12">
      <c r="B79" s="224" t="s">
        <v>129</v>
      </c>
      <c r="C79" s="224">
        <v>546.4</v>
      </c>
      <c r="D79" s="224">
        <v>561.5</v>
      </c>
      <c r="E79" s="224">
        <v>2.7635431918008827E-2</v>
      </c>
      <c r="F79" s="224">
        <v>315.59999999999997</v>
      </c>
      <c r="G79" s="224">
        <v>337.40000000000003</v>
      </c>
      <c r="H79" s="224">
        <v>6.9074778200253706E-2</v>
      </c>
      <c r="I79" s="224">
        <v>230.8</v>
      </c>
      <c r="J79" s="224">
        <v>224.09999999999997</v>
      </c>
      <c r="K79" s="224"/>
      <c r="L79" s="224"/>
    </row>
    <row r="80" spans="2:12">
      <c r="B80" s="224"/>
      <c r="C80" s="224"/>
      <c r="D80" s="224"/>
      <c r="E80" s="224" t="s">
        <v>115</v>
      </c>
      <c r="F80" s="224"/>
      <c r="G80" s="224"/>
      <c r="H80" s="224"/>
      <c r="I80" s="224" t="s">
        <v>115</v>
      </c>
      <c r="J80" s="224" t="s">
        <v>115</v>
      </c>
      <c r="K80" s="224"/>
      <c r="L80" s="224"/>
    </row>
    <row r="81" spans="2:12">
      <c r="B81" s="224" t="s">
        <v>130</v>
      </c>
      <c r="C81" s="224">
        <v>448</v>
      </c>
      <c r="D81" s="224">
        <v>477.3</v>
      </c>
      <c r="E81" s="224">
        <v>6.6000000000000003E-2</v>
      </c>
      <c r="F81" s="224">
        <v>271.7</v>
      </c>
      <c r="G81" s="224">
        <v>288.8</v>
      </c>
      <c r="H81" s="224">
        <v>6.2937062937063026E-2</v>
      </c>
      <c r="I81" s="224">
        <v>176.3</v>
      </c>
      <c r="J81" s="224">
        <v>188.5</v>
      </c>
      <c r="K81" s="224"/>
      <c r="L81" s="224"/>
    </row>
    <row r="82" spans="2:12">
      <c r="B82" s="224"/>
      <c r="C82" s="224"/>
      <c r="D82" s="224"/>
      <c r="E82" s="224" t="s">
        <v>115</v>
      </c>
      <c r="F82" s="224"/>
      <c r="G82" s="224"/>
      <c r="H82" s="224"/>
      <c r="I82" s="224" t="s">
        <v>115</v>
      </c>
      <c r="J82" s="224" t="s">
        <v>115</v>
      </c>
      <c r="K82" s="224"/>
      <c r="L82" s="224"/>
    </row>
    <row r="83" spans="2:12">
      <c r="B83" s="224" t="s">
        <v>131</v>
      </c>
      <c r="C83" s="224">
        <v>98.4</v>
      </c>
      <c r="D83" s="224">
        <v>84.2</v>
      </c>
      <c r="E83" s="224">
        <v>-0.1443089430894309</v>
      </c>
      <c r="F83" s="224">
        <v>43.9</v>
      </c>
      <c r="G83" s="224">
        <v>48.6</v>
      </c>
      <c r="H83" s="224">
        <v>0.10706150341685657</v>
      </c>
      <c r="I83" s="224">
        <v>54.500000000000007</v>
      </c>
      <c r="J83" s="224">
        <v>35.6</v>
      </c>
      <c r="K83" s="224"/>
      <c r="L83" s="224"/>
    </row>
    <row r="84" spans="2:12">
      <c r="B84" s="224"/>
      <c r="C84" s="224"/>
      <c r="D84" s="224"/>
      <c r="E84" s="224"/>
      <c r="F84" s="224"/>
      <c r="G84" s="224"/>
      <c r="H84" s="224"/>
      <c r="I84" s="224"/>
      <c r="J84" s="224" t="s">
        <v>115</v>
      </c>
      <c r="K84" s="224"/>
      <c r="L84" s="224"/>
    </row>
    <row r="85" spans="2:12">
      <c r="B85" s="224" t="s">
        <v>132</v>
      </c>
      <c r="C85" s="224">
        <v>96.420999999999992</v>
      </c>
      <c r="D85" s="224">
        <v>118.43299999999999</v>
      </c>
      <c r="E85" s="224">
        <v>0.22829051762582842</v>
      </c>
      <c r="F85" s="224">
        <v>183.066</v>
      </c>
      <c r="G85" s="224">
        <v>189.30500000000001</v>
      </c>
      <c r="H85" s="224">
        <v>3.4080604809194524E-2</v>
      </c>
      <c r="I85" s="224">
        <v>-86.64500000000001</v>
      </c>
      <c r="J85" s="224">
        <v>-70.872000000000014</v>
      </c>
      <c r="K85" s="224"/>
      <c r="L85" s="224"/>
    </row>
    <row r="86" spans="2:12">
      <c r="B86" s="224"/>
      <c r="C86" s="224"/>
      <c r="D86" s="224"/>
      <c r="E86" s="224" t="s">
        <v>115</v>
      </c>
      <c r="F86" s="224"/>
      <c r="G86" s="224"/>
      <c r="H86" s="224" t="s">
        <v>115</v>
      </c>
      <c r="I86" s="224" t="s">
        <v>133</v>
      </c>
      <c r="J86" s="224" t="s">
        <v>115</v>
      </c>
      <c r="K86" s="224"/>
      <c r="L86" s="224"/>
    </row>
    <row r="87" spans="2:12">
      <c r="B87" s="224" t="s">
        <v>134</v>
      </c>
      <c r="C87" s="224">
        <v>6.7769999999999992</v>
      </c>
      <c r="D87" s="224">
        <v>4.4089999999999998</v>
      </c>
      <c r="E87" s="224">
        <v>-0.34941714622989517</v>
      </c>
      <c r="F87" s="224">
        <v>9.4759999999999991</v>
      </c>
      <c r="G87" s="224">
        <v>11.561999999999999</v>
      </c>
      <c r="H87" s="224">
        <v>0.22013507809202201</v>
      </c>
      <c r="I87" s="224">
        <v>-2.6989999999999998</v>
      </c>
      <c r="J87" s="224">
        <v>-7.1529999999999996</v>
      </c>
      <c r="K87" s="224"/>
      <c r="L87" s="224"/>
    </row>
    <row r="88" spans="2:12">
      <c r="B88" s="224"/>
      <c r="C88" s="224"/>
      <c r="D88" s="224"/>
      <c r="E88" s="224" t="s">
        <v>115</v>
      </c>
      <c r="F88" s="224"/>
      <c r="G88" s="224"/>
      <c r="H88" s="224" t="s">
        <v>115</v>
      </c>
      <c r="I88" s="224" t="s">
        <v>115</v>
      </c>
      <c r="J88" s="224" t="s">
        <v>115</v>
      </c>
      <c r="K88" s="224"/>
      <c r="L88" s="224"/>
    </row>
    <row r="89" spans="2:12">
      <c r="B89" s="224" t="s">
        <v>135</v>
      </c>
      <c r="C89" s="224">
        <v>341.55500000000001</v>
      </c>
      <c r="D89" s="224">
        <v>313.72899999999998</v>
      </c>
      <c r="E89" s="224">
        <v>-8.1468577535096898E-2</v>
      </c>
      <c r="F89" s="224">
        <v>489.44499999999999</v>
      </c>
      <c r="G89" s="224">
        <v>584.73599999999999</v>
      </c>
      <c r="H89" s="224">
        <v>0.19469194700119521</v>
      </c>
      <c r="I89" s="224">
        <v>-147.88999999999999</v>
      </c>
      <c r="J89" s="224">
        <v>-271.00700000000001</v>
      </c>
      <c r="K89" s="224"/>
      <c r="L89" s="224"/>
    </row>
    <row r="90" spans="2:12">
      <c r="B90" s="224"/>
      <c r="C90" s="224"/>
      <c r="D90" s="224"/>
      <c r="E90" s="224" t="s">
        <v>115</v>
      </c>
      <c r="F90" s="224"/>
      <c r="G90" s="224"/>
      <c r="H90" s="224" t="s">
        <v>115</v>
      </c>
      <c r="I90" s="224" t="s">
        <v>115</v>
      </c>
      <c r="J90" s="224" t="s">
        <v>115</v>
      </c>
      <c r="K90" s="224"/>
      <c r="L90" s="224"/>
    </row>
    <row r="91" spans="2:12">
      <c r="B91" s="224" t="s">
        <v>136</v>
      </c>
      <c r="C91" s="224">
        <v>2195.317</v>
      </c>
      <c r="D91" s="224">
        <v>2196.0650000000001</v>
      </c>
      <c r="E91" s="224">
        <v>3.407252802215112E-4</v>
      </c>
      <c r="F91" s="224">
        <v>2964.8850000000002</v>
      </c>
      <c r="G91" s="224">
        <v>3059.3009999999995</v>
      </c>
      <c r="H91" s="224">
        <v>3.1844742713460807E-2</v>
      </c>
      <c r="I91" s="224">
        <v>-769.56800000000021</v>
      </c>
      <c r="J91" s="224">
        <v>-863.23599999999942</v>
      </c>
      <c r="K91" s="224"/>
      <c r="L91" s="224"/>
    </row>
    <row r="92" spans="2:12"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</row>
    <row r="93" spans="2:1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</row>
    <row r="94" spans="2:1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</row>
    <row r="95" spans="2:1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</row>
    <row r="96" spans="2:1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</row>
    <row r="97" spans="2:1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</row>
    <row r="98" spans="2:1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</row>
  </sheetData>
  <mergeCells count="7">
    <mergeCell ref="B14:C14"/>
    <mergeCell ref="B2:M2"/>
    <mergeCell ref="D4:F4"/>
    <mergeCell ref="G4:G14"/>
    <mergeCell ref="H4:J4"/>
    <mergeCell ref="B6:C6"/>
    <mergeCell ref="L4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M28"/>
  <sheetViews>
    <sheetView zoomScale="60" zoomScaleNormal="60" workbookViewId="0">
      <selection activeCell="L28" sqref="L28"/>
    </sheetView>
  </sheetViews>
  <sheetFormatPr baseColWidth="10" defaultRowHeight="14.4"/>
  <cols>
    <col min="1" max="1" width="26.88671875" customWidth="1"/>
    <col min="2" max="6" width="16.88671875" customWidth="1"/>
    <col min="9" max="12" width="11" customWidth="1"/>
    <col min="13" max="13" width="32.44140625" bestFit="1" customWidth="1"/>
  </cols>
  <sheetData>
    <row r="2" spans="1:13" ht="21">
      <c r="A2" s="281" t="s">
        <v>19</v>
      </c>
      <c r="B2" s="281"/>
      <c r="C2" s="281"/>
      <c r="D2" s="281"/>
      <c r="E2" s="281"/>
      <c r="F2" s="281"/>
      <c r="H2" s="281" t="s">
        <v>168</v>
      </c>
      <c r="I2" s="281"/>
      <c r="J2" s="281"/>
      <c r="K2" s="281"/>
      <c r="L2" s="281"/>
      <c r="M2" s="281"/>
    </row>
    <row r="3" spans="1:13" ht="23.4">
      <c r="A3" s="25"/>
      <c r="B3" s="297" t="s">
        <v>140</v>
      </c>
      <c r="C3" s="297"/>
      <c r="D3" s="297"/>
      <c r="E3" s="297"/>
      <c r="F3" s="297"/>
      <c r="H3" s="298" t="s">
        <v>139</v>
      </c>
      <c r="I3" s="298"/>
      <c r="J3" s="298"/>
      <c r="K3" s="298"/>
      <c r="L3" s="298"/>
      <c r="M3" s="6"/>
    </row>
    <row r="4" spans="1:13" ht="21">
      <c r="A4" s="114"/>
      <c r="B4" s="5">
        <v>2010</v>
      </c>
      <c r="C4" s="5">
        <v>2013</v>
      </c>
      <c r="D4" s="171">
        <v>2014</v>
      </c>
      <c r="E4" s="55" t="s">
        <v>141</v>
      </c>
      <c r="F4" s="55" t="s">
        <v>142</v>
      </c>
      <c r="H4" s="5" t="s">
        <v>142</v>
      </c>
      <c r="I4" s="5" t="s">
        <v>141</v>
      </c>
      <c r="J4" s="5">
        <v>2014</v>
      </c>
      <c r="K4" s="5">
        <v>2013</v>
      </c>
      <c r="L4" s="5">
        <v>2010</v>
      </c>
      <c r="M4" s="114"/>
    </row>
    <row r="5" spans="1:13" ht="21">
      <c r="A5" s="113" t="s">
        <v>101</v>
      </c>
      <c r="B5" s="51">
        <f>SUM(B6:B12)</f>
        <v>1445.1000000000001</v>
      </c>
      <c r="C5" s="80">
        <f>SUM(C6:C12)</f>
        <v>1798.6830000000002</v>
      </c>
      <c r="D5" s="172">
        <f>SUM(D6:D12)</f>
        <v>1806.106</v>
      </c>
      <c r="E5" s="115">
        <f>D5/C5-1</f>
        <v>4.1269084102089071E-3</v>
      </c>
      <c r="F5" s="115">
        <f t="shared" ref="F5:F13" si="0">D5/B5-1</f>
        <v>0.24981385371254583</v>
      </c>
      <c r="H5" s="115">
        <v>0.24981385371254583</v>
      </c>
      <c r="I5" s="115">
        <v>4.1269084102089071E-3</v>
      </c>
      <c r="J5" s="172">
        <v>1806.106</v>
      </c>
      <c r="K5" s="80">
        <v>1798.6830000000002</v>
      </c>
      <c r="L5" s="51">
        <v>1445.1000000000001</v>
      </c>
      <c r="M5" s="131" t="s">
        <v>102</v>
      </c>
    </row>
    <row r="6" spans="1:13" ht="21">
      <c r="A6" s="124" t="s">
        <v>5</v>
      </c>
      <c r="B6" s="132">
        <v>569.1</v>
      </c>
      <c r="C6" s="132">
        <f>'balance commerciale'!D10</f>
        <v>759.24</v>
      </c>
      <c r="D6" s="173">
        <f>'balance commerciale'!E10</f>
        <v>832.06999999999994</v>
      </c>
      <c r="E6" s="133">
        <f>D6/C6-1</f>
        <v>9.5924872240661596E-2</v>
      </c>
      <c r="F6" s="134">
        <f>D6/B6-1</f>
        <v>0.4620804779476364</v>
      </c>
      <c r="H6" s="134">
        <v>0.4620804779476364</v>
      </c>
      <c r="I6" s="133">
        <v>9.5924872240661596E-2</v>
      </c>
      <c r="J6" s="173">
        <v>832.06999999999994</v>
      </c>
      <c r="K6" s="132">
        <v>759.24</v>
      </c>
      <c r="L6" s="132">
        <v>569.1</v>
      </c>
      <c r="M6" s="114" t="s">
        <v>14</v>
      </c>
    </row>
    <row r="7" spans="1:13" ht="21">
      <c r="A7" s="117" t="s">
        <v>7</v>
      </c>
      <c r="B7" s="132">
        <v>444.5</v>
      </c>
      <c r="C7" s="132">
        <f>'balance commerciale'!D12</f>
        <v>448</v>
      </c>
      <c r="D7" s="173">
        <f>'balance commerciale'!E12</f>
        <v>477.3</v>
      </c>
      <c r="E7" s="133">
        <f>D7/C7-1</f>
        <v>6.5401785714285676E-2</v>
      </c>
      <c r="F7" s="134">
        <f>D7/B7-1</f>
        <v>7.3790776152980797E-2</v>
      </c>
      <c r="H7" s="134">
        <v>7.3790776152980797E-2</v>
      </c>
      <c r="I7" s="133">
        <v>6.5401785714285676E-2</v>
      </c>
      <c r="J7" s="173">
        <v>477.3</v>
      </c>
      <c r="K7" s="132">
        <v>448</v>
      </c>
      <c r="L7" s="132">
        <v>444.5</v>
      </c>
      <c r="M7" s="114" t="s">
        <v>15</v>
      </c>
    </row>
    <row r="8" spans="1:13" ht="21">
      <c r="A8" s="117" t="s">
        <v>6</v>
      </c>
      <c r="B8" s="135">
        <v>151</v>
      </c>
      <c r="C8" s="135">
        <f>'balance commerciale'!D11</f>
        <v>136.624</v>
      </c>
      <c r="D8" s="174">
        <f>'balance commerciale'!E11</f>
        <v>150.49100000000001</v>
      </c>
      <c r="E8" s="133">
        <f>D8/C8-1</f>
        <v>0.10149754069563199</v>
      </c>
      <c r="F8" s="179">
        <f>D8/B8-1</f>
        <v>-3.3708609271522194E-3</v>
      </c>
      <c r="H8" s="179">
        <v>-3.3708609271522194E-3</v>
      </c>
      <c r="I8" s="133">
        <v>0.10149754069563199</v>
      </c>
      <c r="J8" s="174">
        <v>150.49100000000001</v>
      </c>
      <c r="K8" s="135">
        <v>136.624</v>
      </c>
      <c r="L8" s="135">
        <v>151</v>
      </c>
      <c r="M8" s="114" t="s">
        <v>63</v>
      </c>
    </row>
    <row r="9" spans="1:13" ht="21">
      <c r="A9" s="124" t="s">
        <v>2</v>
      </c>
      <c r="B9" s="132">
        <v>91.4</v>
      </c>
      <c r="C9" s="132">
        <f>'balance commerciale'!D7</f>
        <v>231.02599999999998</v>
      </c>
      <c r="D9" s="173">
        <f>'balance commerciale'!E7</f>
        <v>106.45100000000001</v>
      </c>
      <c r="E9" s="179">
        <f>D9/C9-1</f>
        <v>-0.5392250222918632</v>
      </c>
      <c r="F9" s="133">
        <f>D9/B9-1</f>
        <v>0.16467177242888398</v>
      </c>
      <c r="H9" s="133">
        <v>0.16467177242888398</v>
      </c>
      <c r="I9" s="179">
        <v>-0.5392250222918632</v>
      </c>
      <c r="J9" s="173">
        <v>106.45100000000001</v>
      </c>
      <c r="K9" s="132">
        <v>231.02599999999998</v>
      </c>
      <c r="L9" s="132">
        <v>91.4</v>
      </c>
      <c r="M9" s="114" t="s">
        <v>11</v>
      </c>
    </row>
    <row r="10" spans="1:13" ht="21">
      <c r="A10" s="124" t="s">
        <v>3</v>
      </c>
      <c r="B10" s="132">
        <v>73.7</v>
      </c>
      <c r="C10" s="132">
        <f>'balance commerciale'!D8</f>
        <v>96.420999999999992</v>
      </c>
      <c r="D10" s="173">
        <f>'balance commerciale'!E8</f>
        <v>118.43299999999999</v>
      </c>
      <c r="E10" s="133">
        <f t="shared" ref="E10:E12" si="1">D10/C10-1</f>
        <v>0.22829051762582853</v>
      </c>
      <c r="F10" s="134">
        <f t="shared" si="0"/>
        <v>0.60696065128900933</v>
      </c>
      <c r="H10" s="134">
        <v>0.60696065128900933</v>
      </c>
      <c r="I10" s="133">
        <v>0.22829051762582853</v>
      </c>
      <c r="J10" s="173">
        <v>118.43299999999999</v>
      </c>
      <c r="K10" s="132">
        <v>96.420999999999992</v>
      </c>
      <c r="L10" s="132">
        <v>73.7</v>
      </c>
      <c r="M10" s="114" t="s">
        <v>12</v>
      </c>
    </row>
    <row r="11" spans="1:13" ht="21">
      <c r="A11" s="124" t="s">
        <v>8</v>
      </c>
      <c r="B11" s="132">
        <v>77.7</v>
      </c>
      <c r="C11" s="132">
        <f>'balance commerciale'!D13</f>
        <v>98.4</v>
      </c>
      <c r="D11" s="173">
        <f>'balance commerciale'!E13</f>
        <v>84.2</v>
      </c>
      <c r="E11" s="179">
        <f t="shared" si="1"/>
        <v>-0.14430894308943087</v>
      </c>
      <c r="F11" s="133">
        <f t="shared" si="0"/>
        <v>8.3655083655083562E-2</v>
      </c>
      <c r="H11" s="133">
        <v>8.3655083655083562E-2</v>
      </c>
      <c r="I11" s="179">
        <v>-0.14430894308943087</v>
      </c>
      <c r="J11" s="173">
        <v>84.2</v>
      </c>
      <c r="K11" s="132">
        <v>98.4</v>
      </c>
      <c r="L11" s="132">
        <v>77.7</v>
      </c>
      <c r="M11" s="114" t="s">
        <v>16</v>
      </c>
    </row>
    <row r="12" spans="1:13" ht="21">
      <c r="A12" s="124" t="s">
        <v>4</v>
      </c>
      <c r="B12" s="132">
        <v>37.700000000000003</v>
      </c>
      <c r="C12" s="132">
        <f>'balance commerciale'!D9</f>
        <v>28.972000000000001</v>
      </c>
      <c r="D12" s="173">
        <f>'balance commerciale'!E9</f>
        <v>37.161000000000001</v>
      </c>
      <c r="E12" s="133">
        <f t="shared" si="1"/>
        <v>0.28265221593262457</v>
      </c>
      <c r="F12" s="179">
        <f t="shared" si="0"/>
        <v>-1.4297082228116764E-2</v>
      </c>
      <c r="H12" s="179">
        <v>-1.4297082228116764E-2</v>
      </c>
      <c r="I12" s="133">
        <v>0.28265221593262457</v>
      </c>
      <c r="J12" s="173">
        <v>37.161000000000001</v>
      </c>
      <c r="K12" s="132">
        <v>28.972000000000001</v>
      </c>
      <c r="L12" s="132">
        <v>37.700000000000003</v>
      </c>
      <c r="M12" s="114" t="s">
        <v>13</v>
      </c>
    </row>
    <row r="13" spans="1:13" ht="45" customHeight="1">
      <c r="A13" s="120" t="s">
        <v>103</v>
      </c>
      <c r="B13" s="156">
        <v>1751.5</v>
      </c>
      <c r="C13" s="156">
        <f>'balance commerciale'!D14</f>
        <v>2195.317</v>
      </c>
      <c r="D13" s="175">
        <f>'balance commerciale'!E14</f>
        <v>2196.0650000000001</v>
      </c>
      <c r="E13" s="123">
        <f>D13/C13-1</f>
        <v>3.4072528022144333E-4</v>
      </c>
      <c r="F13" s="123">
        <f t="shared" si="0"/>
        <v>0.25381958321438769</v>
      </c>
      <c r="H13" s="123">
        <v>0.25381958321438769</v>
      </c>
      <c r="I13" s="123">
        <v>3.4072528022144333E-4</v>
      </c>
      <c r="J13" s="175">
        <v>2196.0650000000001</v>
      </c>
      <c r="K13" s="156">
        <v>2195.317</v>
      </c>
      <c r="L13" s="156">
        <v>1751.5</v>
      </c>
      <c r="M13" s="231" t="s">
        <v>169</v>
      </c>
    </row>
    <row r="14" spans="1:13" ht="15.6">
      <c r="A14" s="25"/>
      <c r="B14" s="25"/>
      <c r="C14" s="25"/>
      <c r="D14" s="176"/>
      <c r="E14" s="25"/>
      <c r="F14" s="25"/>
    </row>
    <row r="15" spans="1:13" ht="15.6">
      <c r="A15" s="25"/>
      <c r="B15" s="25"/>
      <c r="C15" s="25"/>
      <c r="D15" s="176"/>
      <c r="E15" s="25"/>
      <c r="F15" s="25"/>
    </row>
    <row r="16" spans="1:13" ht="15.6">
      <c r="A16" s="25"/>
      <c r="B16" s="25"/>
      <c r="C16" s="25"/>
      <c r="D16" s="176"/>
      <c r="E16" s="25"/>
      <c r="F16" s="25"/>
    </row>
    <row r="17" spans="1:6" ht="15.6">
      <c r="A17" s="25"/>
      <c r="B17" s="25"/>
      <c r="C17" s="25"/>
      <c r="D17" s="176"/>
      <c r="E17" s="25"/>
      <c r="F17" s="25"/>
    </row>
    <row r="18" spans="1:6" ht="15.6">
      <c r="A18" s="25"/>
      <c r="B18" s="25"/>
      <c r="C18" s="25"/>
      <c r="D18" s="176"/>
      <c r="E18" s="25"/>
      <c r="F18" s="25"/>
    </row>
    <row r="19" spans="1:6" ht="15.6">
      <c r="A19" s="25"/>
      <c r="B19" s="25"/>
      <c r="C19" s="25"/>
      <c r="D19" s="176"/>
      <c r="E19" s="25"/>
      <c r="F19" s="25"/>
    </row>
    <row r="20" spans="1:6" ht="15.6">
      <c r="A20" s="25"/>
      <c r="B20" s="25"/>
      <c r="C20" s="25"/>
      <c r="D20" s="176"/>
      <c r="E20" s="25"/>
      <c r="F20" s="25"/>
    </row>
    <row r="21" spans="1:6" ht="15.6">
      <c r="A21" s="25"/>
      <c r="B21" s="25"/>
      <c r="C21" s="25"/>
      <c r="D21" s="176"/>
      <c r="E21" s="25"/>
      <c r="F21" s="25"/>
    </row>
    <row r="22" spans="1:6" ht="15.6">
      <c r="A22" s="25"/>
      <c r="B22" s="25"/>
      <c r="C22" s="25"/>
      <c r="D22" s="176"/>
      <c r="E22" s="25"/>
      <c r="F22" s="25"/>
    </row>
    <row r="23" spans="1:6" ht="15.6">
      <c r="A23" s="25"/>
      <c r="B23" s="25"/>
      <c r="C23" s="25"/>
      <c r="D23" s="176"/>
      <c r="E23" s="25"/>
      <c r="F23" s="25"/>
    </row>
    <row r="24" spans="1:6" ht="15.6">
      <c r="A24" s="25"/>
      <c r="B24" s="25"/>
      <c r="C24" s="25"/>
      <c r="D24" s="176"/>
      <c r="E24" s="25"/>
      <c r="F24" s="25"/>
    </row>
    <row r="25" spans="1:6" ht="15.6">
      <c r="A25" s="25"/>
      <c r="B25" s="25"/>
      <c r="C25" s="25"/>
      <c r="D25" s="176"/>
      <c r="E25" s="25"/>
      <c r="F25" s="25"/>
    </row>
    <row r="26" spans="1:6" ht="15.6">
      <c r="A26" s="25"/>
      <c r="B26" s="25"/>
      <c r="C26" s="25"/>
      <c r="D26" s="176"/>
      <c r="E26" s="25"/>
      <c r="F26" s="25"/>
    </row>
    <row r="27" spans="1:6" ht="15.6">
      <c r="A27" s="25"/>
      <c r="B27" s="25"/>
      <c r="C27" s="25"/>
      <c r="D27" s="176"/>
      <c r="E27" s="25"/>
      <c r="F27" s="25"/>
    </row>
    <row r="28" spans="1:6" ht="15.6">
      <c r="A28" s="25"/>
      <c r="B28" s="25"/>
      <c r="C28" s="25"/>
      <c r="D28" s="176"/>
      <c r="E28" s="25"/>
      <c r="F28" s="25"/>
    </row>
  </sheetData>
  <mergeCells count="4">
    <mergeCell ref="A2:F2"/>
    <mergeCell ref="B3:F3"/>
    <mergeCell ref="H2:M2"/>
    <mergeCell ref="H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P25"/>
  <sheetViews>
    <sheetView zoomScale="50" zoomScaleNormal="50" workbookViewId="0">
      <selection activeCell="L27" sqref="L27"/>
    </sheetView>
  </sheetViews>
  <sheetFormatPr baseColWidth="10" defaultColWidth="11.44140625" defaultRowHeight="21"/>
  <cols>
    <col min="1" max="1" width="53.44140625" style="25" customWidth="1"/>
    <col min="2" max="3" width="14" style="25" customWidth="1"/>
    <col min="4" max="4" width="10.44140625" style="176" customWidth="1"/>
    <col min="5" max="5" width="12.33203125" style="25" customWidth="1"/>
    <col min="6" max="6" width="12.6640625" style="25" customWidth="1"/>
    <col min="7" max="7" width="6.44140625" style="25" customWidth="1"/>
    <col min="8" max="8" width="8.109375" style="25" customWidth="1"/>
    <col min="9" max="9" width="10.109375" style="6" customWidth="1"/>
    <col min="10" max="10" width="11.44140625" style="6" customWidth="1"/>
    <col min="11" max="11" width="17.6640625" style="6" customWidth="1"/>
    <col min="12" max="13" width="17.33203125" style="6" customWidth="1"/>
    <col min="14" max="14" width="32.44140625" style="6" customWidth="1"/>
    <col min="15" max="16" width="11.44140625" style="225"/>
    <col min="17" max="17" width="12.44140625" style="25" customWidth="1"/>
    <col min="18" max="16384" width="11.44140625" style="25"/>
  </cols>
  <sheetData>
    <row r="3" spans="1:16" s="6" customFormat="1">
      <c r="A3" s="281" t="s">
        <v>90</v>
      </c>
      <c r="B3" s="281"/>
      <c r="C3" s="281"/>
      <c r="D3" s="281"/>
      <c r="E3" s="281"/>
      <c r="F3" s="281"/>
      <c r="I3" s="281" t="s">
        <v>89</v>
      </c>
      <c r="J3" s="281"/>
      <c r="K3" s="281"/>
      <c r="L3" s="281"/>
      <c r="M3" s="281"/>
      <c r="N3" s="281"/>
      <c r="O3" s="226"/>
      <c r="P3" s="226"/>
    </row>
    <row r="4" spans="1:16" s="6" customFormat="1" ht="22.5" customHeight="1">
      <c r="A4" s="25"/>
      <c r="B4" s="297" t="s">
        <v>140</v>
      </c>
      <c r="C4" s="297"/>
      <c r="D4" s="297"/>
      <c r="E4" s="297"/>
      <c r="F4" s="297"/>
      <c r="I4" s="298" t="s">
        <v>139</v>
      </c>
      <c r="J4" s="298"/>
      <c r="K4" s="298"/>
      <c r="L4" s="298"/>
      <c r="M4" s="298"/>
      <c r="O4" s="226"/>
      <c r="P4" s="226"/>
    </row>
    <row r="5" spans="1:16" s="6" customFormat="1">
      <c r="A5" s="114"/>
      <c r="B5" s="5">
        <v>2010</v>
      </c>
      <c r="C5" s="5">
        <v>2013</v>
      </c>
      <c r="D5" s="171">
        <v>2014</v>
      </c>
      <c r="E5" s="55" t="s">
        <v>141</v>
      </c>
      <c r="F5" s="55" t="s">
        <v>142</v>
      </c>
      <c r="I5" s="55" t="s">
        <v>142</v>
      </c>
      <c r="J5" s="55" t="s">
        <v>141</v>
      </c>
      <c r="K5" s="2">
        <v>2014</v>
      </c>
      <c r="L5" s="2">
        <v>2013</v>
      </c>
      <c r="M5" s="2">
        <v>2010</v>
      </c>
      <c r="N5" s="114"/>
      <c r="O5" s="226"/>
      <c r="P5" s="226"/>
    </row>
    <row r="6" spans="1:16" s="6" customFormat="1">
      <c r="A6" s="125" t="s">
        <v>1</v>
      </c>
      <c r="B6" s="126">
        <f>SUM(B7:B13)</f>
        <v>1797.9999999999998</v>
      </c>
      <c r="C6" s="127">
        <f>SUM(C7:C13)</f>
        <v>2202.3910000000001</v>
      </c>
      <c r="D6" s="177">
        <f>SUM(D7:D13)</f>
        <v>2219.2419999999997</v>
      </c>
      <c r="E6" s="128">
        <f t="shared" ref="E6:E14" si="0">D6/C6-1</f>
        <v>7.651229958712813E-3</v>
      </c>
      <c r="F6" s="128">
        <f t="shared" ref="F6:F14" si="1">D6/B6-1</f>
        <v>0.2342836484983315</v>
      </c>
      <c r="I6" s="3">
        <f t="shared" ref="I6:I14" si="2">F6</f>
        <v>0.2342836484983315</v>
      </c>
      <c r="J6" s="3">
        <f t="shared" ref="J6:J14" si="3">E6</f>
        <v>7.651229958712813E-3</v>
      </c>
      <c r="K6" s="129">
        <f>SUM(K7:K13)</f>
        <v>2219.2419999999997</v>
      </c>
      <c r="L6" s="129">
        <f>C6</f>
        <v>2202.3910000000001</v>
      </c>
      <c r="M6" s="130">
        <f>B6</f>
        <v>1797.9999999999998</v>
      </c>
      <c r="N6" s="131" t="s">
        <v>102</v>
      </c>
      <c r="O6" s="226"/>
      <c r="P6" s="226"/>
    </row>
    <row r="7" spans="1:16" s="6" customFormat="1">
      <c r="A7" s="124" t="s">
        <v>5</v>
      </c>
      <c r="B7" s="132">
        <v>1057.0999999999999</v>
      </c>
      <c r="C7" s="157">
        <f>'balance commerciale'!H10</f>
        <v>1169</v>
      </c>
      <c r="D7" s="157">
        <f>'balance commerciale'!I10</f>
        <v>1180.75</v>
      </c>
      <c r="E7" s="133">
        <f t="shared" si="0"/>
        <v>1.0051325919589349E-2</v>
      </c>
      <c r="F7" s="134">
        <f t="shared" si="1"/>
        <v>0.11697095828209259</v>
      </c>
      <c r="I7" s="134">
        <f t="shared" si="2"/>
        <v>0.11697095828209259</v>
      </c>
      <c r="J7" s="134">
        <f t="shared" si="3"/>
        <v>1.0051325919589349E-2</v>
      </c>
      <c r="K7" s="116">
        <f t="shared" ref="K7:K14" si="4">D7</f>
        <v>1180.75</v>
      </c>
      <c r="L7" s="116">
        <f>C7</f>
        <v>1169</v>
      </c>
      <c r="M7" s="116">
        <f>B7</f>
        <v>1057.0999999999999</v>
      </c>
      <c r="N7" s="114" t="s">
        <v>14</v>
      </c>
      <c r="O7" s="226"/>
      <c r="P7" s="226"/>
    </row>
    <row r="8" spans="1:16" s="6" customFormat="1">
      <c r="A8" s="117" t="s">
        <v>6</v>
      </c>
      <c r="B8" s="135">
        <v>232.1</v>
      </c>
      <c r="C8" s="157">
        <f>'balance commerciale'!H11</f>
        <v>374.85300000000001</v>
      </c>
      <c r="D8" s="157">
        <f>'balance commerciale'!I11</f>
        <v>357.67399999999998</v>
      </c>
      <c r="E8" s="179">
        <f t="shared" si="0"/>
        <v>-4.582863149021088E-2</v>
      </c>
      <c r="F8" s="136">
        <f t="shared" si="1"/>
        <v>0.54103403705299424</v>
      </c>
      <c r="I8" s="119">
        <f t="shared" si="2"/>
        <v>0.54103403705299424</v>
      </c>
      <c r="J8" s="179">
        <f t="shared" si="3"/>
        <v>-4.582863149021088E-2</v>
      </c>
      <c r="K8" s="118">
        <f>D8</f>
        <v>357.67399999999998</v>
      </c>
      <c r="L8" s="118">
        <f t="shared" ref="L8:L13" si="5">C8</f>
        <v>374.85300000000001</v>
      </c>
      <c r="M8" s="118">
        <f t="shared" ref="M8:M13" si="6">B8</f>
        <v>232.1</v>
      </c>
      <c r="N8" s="185" t="s">
        <v>63</v>
      </c>
      <c r="O8" s="226"/>
      <c r="P8" s="226"/>
    </row>
    <row r="9" spans="1:16" s="6" customFormat="1">
      <c r="A9" s="124" t="s">
        <v>7</v>
      </c>
      <c r="B9" s="132">
        <v>241.8</v>
      </c>
      <c r="C9" s="158">
        <f>'balance commerciale'!H12</f>
        <v>271.7</v>
      </c>
      <c r="D9" s="158">
        <f>'balance commerciale'!I12</f>
        <v>288.8</v>
      </c>
      <c r="E9" s="133">
        <f t="shared" si="0"/>
        <v>6.2937062937062915E-2</v>
      </c>
      <c r="F9" s="134">
        <f t="shared" si="1"/>
        <v>0.19437551695616206</v>
      </c>
      <c r="I9" s="134">
        <f t="shared" si="2"/>
        <v>0.19437551695616206</v>
      </c>
      <c r="J9" s="134">
        <f t="shared" si="3"/>
        <v>6.2937062937062915E-2</v>
      </c>
      <c r="K9" s="116">
        <f>D9</f>
        <v>288.8</v>
      </c>
      <c r="L9" s="116">
        <f t="shared" si="5"/>
        <v>271.7</v>
      </c>
      <c r="M9" s="116">
        <f t="shared" si="6"/>
        <v>241.8</v>
      </c>
      <c r="N9" s="114" t="s">
        <v>15</v>
      </c>
      <c r="O9" s="226"/>
      <c r="P9" s="227">
        <f>39.63/34.334-1</f>
        <v>0.15424943204986308</v>
      </c>
    </row>
    <row r="10" spans="1:16" s="6" customFormat="1">
      <c r="A10" s="117" t="s">
        <v>3</v>
      </c>
      <c r="B10" s="135">
        <v>140.19999999999999</v>
      </c>
      <c r="C10" s="157">
        <f>'balance commerciale'!H8</f>
        <v>183.066</v>
      </c>
      <c r="D10" s="157">
        <f>'balance commerciale'!I8</f>
        <v>189.30500000000001</v>
      </c>
      <c r="E10" s="133">
        <f t="shared" si="0"/>
        <v>3.4080604809194615E-2</v>
      </c>
      <c r="F10" s="133">
        <f t="shared" si="1"/>
        <v>0.35024964336661935</v>
      </c>
      <c r="I10" s="134">
        <f t="shared" si="2"/>
        <v>0.35024964336661935</v>
      </c>
      <c r="J10" s="134">
        <f t="shared" si="3"/>
        <v>3.4080604809194615E-2</v>
      </c>
      <c r="K10" s="116">
        <f>D10</f>
        <v>189.30500000000001</v>
      </c>
      <c r="L10" s="116">
        <f t="shared" si="5"/>
        <v>183.066</v>
      </c>
      <c r="M10" s="116">
        <f t="shared" si="6"/>
        <v>140.19999999999999</v>
      </c>
      <c r="N10" s="114" t="s">
        <v>12</v>
      </c>
      <c r="O10" s="226"/>
      <c r="P10" s="226"/>
    </row>
    <row r="11" spans="1:16" s="6" customFormat="1">
      <c r="A11" s="117" t="s">
        <v>2</v>
      </c>
      <c r="B11" s="135">
        <v>61.5</v>
      </c>
      <c r="C11" s="157">
        <f>'balance commerciale'!H7</f>
        <v>122.74</v>
      </c>
      <c r="D11" s="157">
        <f>'balance commerciale'!I7</f>
        <v>116.301</v>
      </c>
      <c r="E11" s="179">
        <f t="shared" si="0"/>
        <v>-5.2460485579273186E-2</v>
      </c>
      <c r="F11" s="119">
        <f t="shared" si="1"/>
        <v>0.89107317073170744</v>
      </c>
      <c r="I11" s="119">
        <f t="shared" si="2"/>
        <v>0.89107317073170744</v>
      </c>
      <c r="J11" s="179">
        <f t="shared" si="3"/>
        <v>-5.2460485579273186E-2</v>
      </c>
      <c r="K11" s="118">
        <f>D11</f>
        <v>116.301</v>
      </c>
      <c r="L11" s="118">
        <f t="shared" si="5"/>
        <v>122.74</v>
      </c>
      <c r="M11" s="118">
        <f t="shared" si="6"/>
        <v>61.5</v>
      </c>
      <c r="N11" s="185" t="s">
        <v>11</v>
      </c>
      <c r="O11" s="226" t="s">
        <v>138</v>
      </c>
      <c r="P11" s="226"/>
    </row>
    <row r="12" spans="1:16" s="6" customFormat="1">
      <c r="A12" s="124" t="s">
        <v>8</v>
      </c>
      <c r="B12" s="132">
        <v>42.1</v>
      </c>
      <c r="C12" s="158">
        <f>'balance commerciale'!H13</f>
        <v>43.9</v>
      </c>
      <c r="D12" s="158">
        <f>'balance commerciale'!I13</f>
        <v>48.6</v>
      </c>
      <c r="E12" s="133">
        <f t="shared" si="0"/>
        <v>0.1070615034168565</v>
      </c>
      <c r="F12" s="133">
        <f t="shared" si="1"/>
        <v>0.154394299287411</v>
      </c>
      <c r="I12" s="134">
        <f t="shared" si="2"/>
        <v>0.154394299287411</v>
      </c>
      <c r="J12" s="134">
        <f t="shared" si="3"/>
        <v>0.1070615034168565</v>
      </c>
      <c r="K12" s="116">
        <f t="shared" si="4"/>
        <v>48.6</v>
      </c>
      <c r="L12" s="116">
        <f t="shared" si="5"/>
        <v>43.9</v>
      </c>
      <c r="M12" s="116">
        <f t="shared" si="6"/>
        <v>42.1</v>
      </c>
      <c r="N12" s="114" t="s">
        <v>16</v>
      </c>
      <c r="O12" s="226">
        <f>330.2+60.7+233.94</f>
        <v>624.83999999999992</v>
      </c>
      <c r="P12" s="226"/>
    </row>
    <row r="13" spans="1:16" s="6" customFormat="1">
      <c r="A13" s="124" t="s">
        <v>4</v>
      </c>
      <c r="B13" s="132">
        <v>23.2</v>
      </c>
      <c r="C13" s="157">
        <f>'balance commerciale'!H9</f>
        <v>37.131999999999998</v>
      </c>
      <c r="D13" s="157">
        <f>'balance commerciale'!I9</f>
        <v>37.811999999999998</v>
      </c>
      <c r="E13" s="133">
        <f t="shared" si="0"/>
        <v>1.8313045351718182E-2</v>
      </c>
      <c r="F13" s="134">
        <f t="shared" si="1"/>
        <v>0.62982758620689649</v>
      </c>
      <c r="I13" s="134">
        <f t="shared" si="2"/>
        <v>0.62982758620689649</v>
      </c>
      <c r="J13" s="134">
        <f t="shared" si="3"/>
        <v>1.8313045351718182E-2</v>
      </c>
      <c r="K13" s="137">
        <f t="shared" si="4"/>
        <v>37.811999999999998</v>
      </c>
      <c r="L13" s="116">
        <f t="shared" si="5"/>
        <v>37.131999999999998</v>
      </c>
      <c r="M13" s="137">
        <f t="shared" si="6"/>
        <v>23.2</v>
      </c>
      <c r="N13" s="114" t="s">
        <v>13</v>
      </c>
      <c r="O13" s="226"/>
      <c r="P13" s="226"/>
    </row>
    <row r="14" spans="1:16" s="6" customFormat="1" ht="22.5" customHeight="1">
      <c r="A14" s="120" t="s">
        <v>94</v>
      </c>
      <c r="B14" s="121">
        <v>2302.5</v>
      </c>
      <c r="C14" s="122">
        <f>'balance commerciale'!H14</f>
        <v>2964.8850000000002</v>
      </c>
      <c r="D14" s="178">
        <f>'balance commerciale'!I14</f>
        <v>3059.3009999999995</v>
      </c>
      <c r="E14" s="123">
        <f t="shared" si="0"/>
        <v>3.1844742713460716E-2</v>
      </c>
      <c r="F14" s="123">
        <f t="shared" si="1"/>
        <v>0.32868664495113986</v>
      </c>
      <c r="H14" s="138"/>
      <c r="I14" s="139">
        <f t="shared" si="2"/>
        <v>0.32868664495113986</v>
      </c>
      <c r="J14" s="139">
        <f t="shared" si="3"/>
        <v>3.1844742713460716E-2</v>
      </c>
      <c r="K14" s="122">
        <f t="shared" si="4"/>
        <v>3059.3009999999995</v>
      </c>
      <c r="L14" s="122">
        <f>C14</f>
        <v>2964.8850000000002</v>
      </c>
      <c r="M14" s="122">
        <f>B14</f>
        <v>2302.5</v>
      </c>
      <c r="N14" s="140" t="s">
        <v>93</v>
      </c>
      <c r="O14" s="226"/>
      <c r="P14" s="226"/>
    </row>
    <row r="15" spans="1:16">
      <c r="B15" s="225">
        <v>0.8</v>
      </c>
    </row>
    <row r="16" spans="1:16">
      <c r="C16" s="106"/>
    </row>
    <row r="19" spans="5:16" ht="27" customHeight="1">
      <c r="H19" s="230">
        <f>26.167/20.546-1</f>
        <v>0.27358123235666332</v>
      </c>
    </row>
    <row r="20" spans="5:16" ht="23.25" customHeight="1">
      <c r="H20" s="230">
        <f>3.752783/2.816705-1</f>
        <v>0.33233086176933702</v>
      </c>
    </row>
    <row r="22" spans="5:16" ht="156.75" customHeight="1">
      <c r="E22" s="25" t="s">
        <v>115</v>
      </c>
    </row>
    <row r="23" spans="5:16">
      <c r="L23" s="141"/>
      <c r="M23" s="142"/>
      <c r="N23" s="143"/>
      <c r="O23" s="228"/>
      <c r="P23" s="229"/>
    </row>
    <row r="24" spans="5:16">
      <c r="L24" s="141"/>
      <c r="M24" s="142"/>
      <c r="N24" s="143"/>
      <c r="O24" s="228"/>
      <c r="P24" s="229"/>
    </row>
    <row r="25" spans="5:16">
      <c r="L25" s="141"/>
      <c r="M25" s="142"/>
      <c r="N25" s="143"/>
      <c r="O25" s="228"/>
      <c r="P25" s="224"/>
    </row>
  </sheetData>
  <mergeCells count="4">
    <mergeCell ref="I3:N3"/>
    <mergeCell ref="A3:F3"/>
    <mergeCell ref="B4:F4"/>
    <mergeCell ref="I4:M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CO33"/>
  <sheetViews>
    <sheetView zoomScale="60" zoomScaleNormal="60" workbookViewId="0">
      <selection activeCell="F19" sqref="F19"/>
    </sheetView>
  </sheetViews>
  <sheetFormatPr baseColWidth="10" defaultRowHeight="14.4"/>
  <cols>
    <col min="1" max="1" width="36.109375" customWidth="1"/>
    <col min="2" max="2" width="14.5546875" customWidth="1"/>
    <col min="3" max="3" width="18.6640625" customWidth="1"/>
    <col min="4" max="4" width="13.5546875" customWidth="1"/>
    <col min="5" max="5" width="18.6640625" customWidth="1"/>
    <col min="7" max="9" width="16.33203125" customWidth="1"/>
    <col min="10" max="10" width="41" customWidth="1"/>
  </cols>
  <sheetData>
    <row r="2" spans="1:93" ht="17.25" customHeight="1"/>
    <row r="5" spans="1:93" ht="18">
      <c r="B5" s="14"/>
    </row>
    <row r="6" spans="1:93" ht="24.6">
      <c r="A6" s="77"/>
      <c r="B6" s="78" t="s">
        <v>109</v>
      </c>
      <c r="C6" s="78"/>
      <c r="D6" s="78"/>
      <c r="G6" s="299" t="s">
        <v>114</v>
      </c>
      <c r="H6" s="299"/>
      <c r="I6" s="299"/>
      <c r="J6" s="299"/>
    </row>
    <row r="7" spans="1:93" ht="22.8">
      <c r="A7" s="301" t="s">
        <v>146</v>
      </c>
      <c r="B7" s="301"/>
      <c r="C7" s="301"/>
      <c r="D7" s="301"/>
      <c r="G7" s="300" t="s">
        <v>147</v>
      </c>
      <c r="H7" s="300"/>
      <c r="I7" s="300"/>
      <c r="J7" s="300"/>
    </row>
    <row r="8" spans="1:93" ht="20.399999999999999">
      <c r="A8" s="21"/>
      <c r="B8" s="58" t="s">
        <v>97</v>
      </c>
      <c r="C8" s="59" t="s">
        <v>106</v>
      </c>
      <c r="D8" s="59" t="s">
        <v>105</v>
      </c>
      <c r="G8" s="58" t="s">
        <v>97</v>
      </c>
      <c r="H8" s="59" t="s">
        <v>106</v>
      </c>
      <c r="I8" s="59" t="s">
        <v>105</v>
      </c>
      <c r="J8" s="21"/>
    </row>
    <row r="9" spans="1:93" ht="24.6">
      <c r="A9" s="149" t="s">
        <v>110</v>
      </c>
      <c r="B9" s="150">
        <v>2.4</v>
      </c>
      <c r="C9" s="151">
        <v>0.5</v>
      </c>
      <c r="D9" s="151">
        <v>-1.2</v>
      </c>
      <c r="G9" s="150">
        <v>2.4</v>
      </c>
      <c r="H9" s="151">
        <v>0.5</v>
      </c>
      <c r="I9" s="151">
        <v>-1.2</v>
      </c>
      <c r="J9" s="163" t="s">
        <v>98</v>
      </c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</row>
    <row r="10" spans="1:93" ht="21">
      <c r="A10" s="75" t="s">
        <v>58</v>
      </c>
      <c r="B10" s="111">
        <v>3.1</v>
      </c>
      <c r="C10" s="76">
        <v>4.8</v>
      </c>
      <c r="D10" s="160">
        <v>1.3</v>
      </c>
      <c r="G10" s="111">
        <v>3.1</v>
      </c>
      <c r="H10" s="76">
        <v>4.8</v>
      </c>
      <c r="I10" s="160">
        <v>1.3</v>
      </c>
      <c r="J10" s="56" t="s">
        <v>30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</row>
    <row r="11" spans="1:93" s="50" customFormat="1" ht="27" customHeight="1">
      <c r="A11" s="75" t="s">
        <v>59</v>
      </c>
      <c r="B11" s="111">
        <v>3.8</v>
      </c>
      <c r="C11" s="76">
        <v>-0.5</v>
      </c>
      <c r="D11" s="161">
        <v>-9.6</v>
      </c>
      <c r="E11"/>
      <c r="F11"/>
      <c r="G11" s="111">
        <v>3.8</v>
      </c>
      <c r="H11" s="76">
        <v>-0.5</v>
      </c>
      <c r="I11" s="161">
        <v>-9.6</v>
      </c>
      <c r="J11" s="56" t="s">
        <v>31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</row>
    <row r="12" spans="1:93" s="50" customFormat="1" ht="33" customHeight="1">
      <c r="A12" s="75" t="s">
        <v>60</v>
      </c>
      <c r="B12" s="111">
        <v>1.3</v>
      </c>
      <c r="C12" s="232">
        <v>-1.1000000000000001</v>
      </c>
      <c r="D12" s="321">
        <v>2.9</v>
      </c>
      <c r="E12"/>
      <c r="F12"/>
      <c r="G12" s="111">
        <v>1.3</v>
      </c>
      <c r="H12" s="232">
        <v>-1.1000000000000001</v>
      </c>
      <c r="I12" s="321">
        <v>2.9</v>
      </c>
      <c r="J12" s="56" t="s">
        <v>32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</row>
    <row r="13" spans="1:93" ht="21">
      <c r="A13" s="75" t="s">
        <v>111</v>
      </c>
      <c r="B13" s="111">
        <v>6.3</v>
      </c>
      <c r="C13" s="76">
        <v>10.9</v>
      </c>
      <c r="D13" s="76">
        <v>-29</v>
      </c>
      <c r="G13" s="111">
        <v>6.3</v>
      </c>
      <c r="H13" s="76">
        <v>10.9</v>
      </c>
      <c r="I13" s="76">
        <v>-29</v>
      </c>
      <c r="J13" s="56" t="s">
        <v>63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</row>
    <row r="14" spans="1:93" ht="24" customHeight="1">
      <c r="A14" s="75" t="s">
        <v>112</v>
      </c>
      <c r="B14" s="111">
        <v>3.2</v>
      </c>
      <c r="C14" s="76">
        <v>-3.6</v>
      </c>
      <c r="D14" s="76">
        <v>0.8</v>
      </c>
      <c r="G14" s="111">
        <v>3.2</v>
      </c>
      <c r="H14" s="76">
        <v>-3.6</v>
      </c>
      <c r="I14" s="76">
        <v>0.8</v>
      </c>
      <c r="J14" s="56" t="s">
        <v>64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</row>
    <row r="15" spans="1:93" ht="21">
      <c r="A15" s="75" t="s">
        <v>61</v>
      </c>
      <c r="B15" s="144">
        <v>-0.5</v>
      </c>
      <c r="C15" s="76">
        <v>1.2</v>
      </c>
      <c r="D15" s="76">
        <v>9.1</v>
      </c>
      <c r="G15" s="144">
        <v>-0.5</v>
      </c>
      <c r="H15" s="76">
        <v>1.2</v>
      </c>
      <c r="I15" s="76">
        <v>9.1</v>
      </c>
      <c r="J15" s="57" t="s">
        <v>12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</row>
    <row r="16" spans="1:93" ht="24.6">
      <c r="A16" s="152" t="s">
        <v>113</v>
      </c>
      <c r="B16" s="159">
        <v>7.4</v>
      </c>
      <c r="C16" s="151">
        <v>11.2</v>
      </c>
      <c r="D16" s="151">
        <v>-56.3</v>
      </c>
      <c r="G16" s="159">
        <v>7.4</v>
      </c>
      <c r="H16" s="151">
        <v>11.2</v>
      </c>
      <c r="I16" s="151">
        <v>-56.3</v>
      </c>
      <c r="J16" s="164" t="s">
        <v>104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</row>
    <row r="17" spans="1:93" ht="18.75" customHeight="1">
      <c r="A17" s="152" t="s">
        <v>96</v>
      </c>
      <c r="B17" s="153">
        <v>-1</v>
      </c>
      <c r="C17" s="151">
        <v>3.6</v>
      </c>
      <c r="D17" s="151">
        <v>-5.0999999999999996</v>
      </c>
      <c r="G17" s="153">
        <v>-1</v>
      </c>
      <c r="H17" s="151">
        <v>3.6</v>
      </c>
      <c r="I17" s="151">
        <v>-5.0999999999999996</v>
      </c>
      <c r="J17" s="164" t="s">
        <v>95</v>
      </c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</row>
    <row r="18" spans="1:93" ht="24.6">
      <c r="A18" s="145" t="s">
        <v>91</v>
      </c>
      <c r="B18" s="146">
        <v>1.8</v>
      </c>
      <c r="C18" s="147">
        <v>1.2</v>
      </c>
      <c r="D18" s="148">
        <v>-3.3</v>
      </c>
      <c r="G18" s="146">
        <v>1.8</v>
      </c>
      <c r="H18" s="147">
        <v>1.2</v>
      </c>
      <c r="I18" s="148">
        <v>-3.3</v>
      </c>
      <c r="J18" s="162" t="s">
        <v>92</v>
      </c>
    </row>
    <row r="20" spans="1:93" s="180" customFormat="1"/>
    <row r="21" spans="1:93" s="180" customFormat="1"/>
    <row r="22" spans="1:93" s="180" customFormat="1">
      <c r="A22" s="181"/>
      <c r="B22" s="181"/>
      <c r="C22" s="181"/>
      <c r="D22" s="181"/>
    </row>
    <row r="23" spans="1:93" s="180" customFormat="1">
      <c r="A23" s="181"/>
      <c r="B23" s="181"/>
      <c r="C23" s="181"/>
      <c r="D23" s="181"/>
    </row>
    <row r="24" spans="1:93" s="180" customFormat="1">
      <c r="A24" s="181"/>
      <c r="B24" s="181"/>
      <c r="C24" s="181"/>
      <c r="D24" s="181"/>
    </row>
    <row r="25" spans="1:93" s="180" customFormat="1">
      <c r="A25" s="181"/>
      <c r="B25" s="181"/>
      <c r="C25" s="181"/>
      <c r="D25" s="181"/>
    </row>
    <row r="26" spans="1:93" ht="15" customHeight="1">
      <c r="A26" s="181"/>
      <c r="B26" s="181"/>
      <c r="C26" s="181"/>
      <c r="D26" s="181"/>
    </row>
    <row r="27" spans="1:93" ht="15" customHeight="1">
      <c r="A27" s="181"/>
      <c r="B27" s="181"/>
      <c r="C27" s="181"/>
      <c r="D27" s="181"/>
    </row>
    <row r="28" spans="1:93" ht="15" customHeight="1">
      <c r="A28" s="181"/>
      <c r="B28" s="181"/>
      <c r="C28" s="181"/>
      <c r="D28" s="181"/>
      <c r="K28" s="29"/>
      <c r="L28" s="29"/>
    </row>
    <row r="29" spans="1:93" ht="15" customHeight="1">
      <c r="A29" s="181"/>
      <c r="B29" s="181"/>
      <c r="C29" s="181"/>
      <c r="D29" s="181"/>
      <c r="K29" s="29"/>
      <c r="L29" s="29"/>
    </row>
    <row r="30" spans="1:93" s="180" customFormat="1" ht="15" customHeight="1">
      <c r="A30" s="181"/>
      <c r="B30" s="181"/>
      <c r="C30" s="181"/>
      <c r="D30" s="181"/>
      <c r="K30" s="29"/>
      <c r="L30" s="29"/>
    </row>
    <row r="31" spans="1:93" s="180" customFormat="1" ht="15" customHeight="1">
      <c r="A31" s="181"/>
      <c r="B31" s="181"/>
      <c r="C31" s="181"/>
      <c r="D31" s="181"/>
      <c r="K31" s="29"/>
      <c r="L31" s="29"/>
    </row>
    <row r="32" spans="1:93" ht="15" customHeight="1">
      <c r="A32" s="181"/>
      <c r="B32" s="181"/>
      <c r="C32" s="181"/>
      <c r="D32" s="181"/>
      <c r="K32" s="180"/>
      <c r="L32" s="180"/>
    </row>
    <row r="33" spans="11:12" ht="15" customHeight="1">
      <c r="K33" s="180"/>
      <c r="L33" s="180"/>
    </row>
  </sheetData>
  <mergeCells count="3">
    <mergeCell ref="G6:J6"/>
    <mergeCell ref="G7:J7"/>
    <mergeCell ref="A7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X42"/>
  <sheetViews>
    <sheetView zoomScale="50" zoomScaleNormal="50" workbookViewId="0">
      <selection activeCell="M20" sqref="M20"/>
    </sheetView>
  </sheetViews>
  <sheetFormatPr baseColWidth="10" defaultRowHeight="14.4"/>
  <cols>
    <col min="2" max="2" width="37.109375" customWidth="1"/>
    <col min="10" max="10" width="11.44140625" style="181"/>
    <col min="11" max="11" width="15.6640625" customWidth="1"/>
    <col min="12" max="12" width="13.5546875" style="181" customWidth="1"/>
    <col min="13" max="13" width="12.109375" customWidth="1"/>
    <col min="14" max="14" width="12" customWidth="1"/>
    <col min="15" max="15" width="10" customWidth="1"/>
    <col min="16" max="16" width="9.5546875" customWidth="1"/>
    <col min="17" max="17" width="10" customWidth="1"/>
    <col min="18" max="18" width="36.88671875" customWidth="1"/>
  </cols>
  <sheetData>
    <row r="2" spans="1:24" ht="25.5" customHeight="1">
      <c r="A2" s="181"/>
      <c r="B2" s="181"/>
      <c r="C2" s="181"/>
      <c r="D2" s="181"/>
      <c r="E2" s="181"/>
      <c r="F2" s="181"/>
      <c r="G2" s="181"/>
      <c r="H2" s="181"/>
      <c r="I2" s="181"/>
      <c r="O2" s="181"/>
      <c r="Q2" s="181"/>
      <c r="R2" s="181"/>
      <c r="S2" s="181"/>
      <c r="T2" s="181"/>
      <c r="U2" s="181"/>
      <c r="V2" s="181"/>
      <c r="W2" s="181"/>
      <c r="X2" s="181"/>
    </row>
    <row r="3" spans="1:24">
      <c r="A3" s="181"/>
      <c r="B3" s="181"/>
      <c r="C3" s="181"/>
      <c r="D3" s="181"/>
      <c r="E3" s="181"/>
      <c r="F3" s="181"/>
      <c r="G3" s="181"/>
      <c r="H3" s="181"/>
      <c r="I3" s="181"/>
      <c r="K3" s="24"/>
      <c r="L3" s="24"/>
      <c r="M3" s="24"/>
      <c r="N3" s="24"/>
      <c r="O3" s="181"/>
      <c r="Q3" s="181"/>
      <c r="R3" s="181"/>
      <c r="S3" s="181"/>
      <c r="T3" s="181"/>
      <c r="U3" s="181"/>
      <c r="V3" s="181"/>
      <c r="W3" s="181"/>
      <c r="X3" s="181"/>
    </row>
    <row r="4" spans="1:24">
      <c r="A4" s="181"/>
      <c r="B4" s="181"/>
      <c r="C4" s="181"/>
      <c r="D4" s="181"/>
      <c r="E4" s="181"/>
      <c r="F4" s="181"/>
      <c r="G4" s="181"/>
      <c r="H4" s="181"/>
      <c r="I4" s="181"/>
      <c r="K4" s="24"/>
      <c r="L4" s="24"/>
      <c r="M4" s="24"/>
      <c r="N4" s="24"/>
      <c r="O4" s="181"/>
      <c r="Q4" s="181"/>
      <c r="R4" s="181"/>
      <c r="S4" s="181"/>
      <c r="T4" s="181"/>
      <c r="U4" s="181"/>
      <c r="V4" s="181"/>
      <c r="W4" s="181"/>
      <c r="X4" s="181"/>
    </row>
    <row r="5" spans="1:24">
      <c r="A5" s="181"/>
      <c r="B5" s="181"/>
      <c r="C5" s="181"/>
      <c r="D5" s="181"/>
      <c r="E5" s="181"/>
      <c r="F5" s="181"/>
      <c r="G5" s="181"/>
      <c r="H5" s="181"/>
      <c r="I5" s="181"/>
      <c r="K5" s="24"/>
      <c r="L5" s="24"/>
      <c r="M5" s="24"/>
      <c r="N5" s="24"/>
      <c r="O5" s="181"/>
      <c r="Q5" s="181"/>
      <c r="R5" s="181"/>
      <c r="S5" s="181"/>
      <c r="T5" s="181"/>
      <c r="U5" s="181"/>
      <c r="V5" s="181"/>
      <c r="W5" s="181"/>
      <c r="X5" s="181"/>
    </row>
    <row r="6" spans="1:24" ht="39.75" customHeight="1" thickBot="1">
      <c r="A6" s="181"/>
      <c r="B6" s="181"/>
      <c r="C6" s="305" t="s">
        <v>150</v>
      </c>
      <c r="D6" s="305"/>
      <c r="E6" s="305"/>
      <c r="F6" s="305"/>
      <c r="G6" s="305"/>
      <c r="H6" s="305"/>
      <c r="I6" s="305"/>
      <c r="K6" s="312" t="s">
        <v>171</v>
      </c>
      <c r="L6" s="312"/>
      <c r="M6" s="312"/>
      <c r="N6" s="312"/>
      <c r="O6" s="312"/>
      <c r="P6" s="312"/>
      <c r="Q6" s="312"/>
      <c r="R6" s="181"/>
      <c r="S6" s="181"/>
      <c r="T6" s="181"/>
      <c r="U6" s="181"/>
      <c r="V6" s="181"/>
      <c r="W6" s="181"/>
      <c r="X6" s="181"/>
    </row>
    <row r="7" spans="1:24" ht="24.6" thickTop="1" thickBot="1">
      <c r="A7" s="181"/>
      <c r="B7" s="181"/>
      <c r="C7" s="306" t="s">
        <v>152</v>
      </c>
      <c r="D7" s="307"/>
      <c r="E7" s="307"/>
      <c r="F7" s="307"/>
      <c r="G7" s="308" t="s">
        <v>153</v>
      </c>
      <c r="H7" s="309"/>
      <c r="I7" s="309"/>
      <c r="K7" s="310" t="s">
        <v>170</v>
      </c>
      <c r="L7" s="310"/>
      <c r="M7" s="310"/>
      <c r="N7" s="311"/>
      <c r="O7" s="302" t="s">
        <v>139</v>
      </c>
      <c r="P7" s="303"/>
      <c r="Q7" s="304"/>
      <c r="R7" s="181"/>
      <c r="S7" s="181"/>
      <c r="T7" s="181"/>
      <c r="U7" s="181"/>
      <c r="V7" s="181"/>
      <c r="W7" s="181"/>
      <c r="X7" s="181"/>
    </row>
    <row r="8" spans="1:24" ht="16.8" thickTop="1" thickBot="1">
      <c r="A8" s="181"/>
      <c r="B8" s="193"/>
      <c r="C8" s="194">
        <v>2010</v>
      </c>
      <c r="D8" s="194">
        <v>2012</v>
      </c>
      <c r="E8" s="194">
        <v>2013</v>
      </c>
      <c r="F8" s="194">
        <v>2014</v>
      </c>
      <c r="G8" s="202" t="s">
        <v>141</v>
      </c>
      <c r="H8" s="202" t="s">
        <v>158</v>
      </c>
      <c r="I8" s="202" t="s">
        <v>142</v>
      </c>
      <c r="K8" s="202" t="s">
        <v>141</v>
      </c>
      <c r="L8" s="202" t="s">
        <v>158</v>
      </c>
      <c r="M8" s="202" t="s">
        <v>142</v>
      </c>
      <c r="N8" s="194">
        <v>2014</v>
      </c>
      <c r="O8" s="194">
        <v>2013</v>
      </c>
      <c r="P8" s="194">
        <v>2012</v>
      </c>
      <c r="Q8" s="194">
        <v>2010</v>
      </c>
      <c r="R8" s="181"/>
      <c r="S8" s="181"/>
      <c r="T8" s="181"/>
      <c r="U8" s="181"/>
      <c r="V8" s="181"/>
      <c r="W8" s="181"/>
      <c r="X8" s="181"/>
    </row>
    <row r="9" spans="1:24" ht="22.2" thickTop="1" thickBot="1">
      <c r="A9" s="181"/>
      <c r="B9" s="195" t="s">
        <v>154</v>
      </c>
      <c r="C9" s="233">
        <v>149.19999999999999</v>
      </c>
      <c r="D9" s="233">
        <v>163.4</v>
      </c>
      <c r="E9" s="234">
        <v>197.9</v>
      </c>
      <c r="F9" s="235">
        <v>100.6</v>
      </c>
      <c r="G9" s="203">
        <f>$F$9/E9-1</f>
        <v>-0.49166245578575041</v>
      </c>
      <c r="H9" s="203">
        <f>$F$9/D9-1</f>
        <v>-0.38433292533659735</v>
      </c>
      <c r="I9" s="203">
        <f>$F$9/C9-1</f>
        <v>-0.32573726541554959</v>
      </c>
      <c r="K9" s="203">
        <v>-0.49166245578575041</v>
      </c>
      <c r="L9" s="203">
        <v>-0.38433292533659735</v>
      </c>
      <c r="M9" s="203">
        <v>-0.32573726541554959</v>
      </c>
      <c r="N9" s="235">
        <v>100.6</v>
      </c>
      <c r="O9" s="234">
        <v>197.9</v>
      </c>
      <c r="P9" s="233">
        <v>163.4</v>
      </c>
      <c r="Q9" s="234">
        <v>149.19999999999999</v>
      </c>
      <c r="R9" s="189" t="s">
        <v>172</v>
      </c>
    </row>
    <row r="10" spans="1:24" ht="21.6" thickBot="1">
      <c r="A10" s="181"/>
      <c r="B10" s="196" t="s">
        <v>155</v>
      </c>
      <c r="C10" s="236"/>
      <c r="D10" s="236"/>
      <c r="E10" s="237"/>
      <c r="F10" s="238"/>
      <c r="G10" s="204"/>
      <c r="H10" s="204"/>
      <c r="I10" s="204"/>
      <c r="K10" s="204"/>
      <c r="L10" s="204"/>
      <c r="M10" s="204"/>
      <c r="N10" s="238"/>
      <c r="O10" s="237"/>
      <c r="P10" s="236"/>
      <c r="Q10" s="237"/>
      <c r="R10" s="190" t="s">
        <v>149</v>
      </c>
    </row>
    <row r="11" spans="1:24" ht="21.6" thickBot="1">
      <c r="A11" s="181"/>
      <c r="B11" s="197" t="s">
        <v>156</v>
      </c>
      <c r="C11" s="236">
        <v>18</v>
      </c>
      <c r="D11" s="239">
        <v>18.2</v>
      </c>
      <c r="E11" s="240">
        <v>10</v>
      </c>
      <c r="F11" s="238">
        <v>6</v>
      </c>
      <c r="G11" s="198">
        <v>-0.39700000000000002</v>
      </c>
      <c r="H11" s="198">
        <v>-0.66900000000000004</v>
      </c>
      <c r="I11" s="198">
        <v>-0.66500000000000004</v>
      </c>
      <c r="K11" s="198">
        <v>-0.39700000000000002</v>
      </c>
      <c r="L11" s="198">
        <v>-0.66900000000000004</v>
      </c>
      <c r="M11" s="198">
        <v>-0.66500000000000004</v>
      </c>
      <c r="N11" s="238">
        <v>6</v>
      </c>
      <c r="O11" s="240">
        <v>10</v>
      </c>
      <c r="P11" s="239">
        <v>18.2</v>
      </c>
      <c r="Q11" s="240">
        <v>18</v>
      </c>
      <c r="R11" s="191" t="s">
        <v>151</v>
      </c>
    </row>
    <row r="12" spans="1:24" ht="21.6" thickBot="1">
      <c r="A12" s="181"/>
      <c r="B12" s="199" t="s">
        <v>96</v>
      </c>
      <c r="C12" s="241">
        <v>100</v>
      </c>
      <c r="D12" s="241">
        <v>114</v>
      </c>
      <c r="E12" s="242">
        <v>85</v>
      </c>
      <c r="F12" s="242">
        <v>90</v>
      </c>
      <c r="G12" s="205">
        <f>F12/E12-1</f>
        <v>5.8823529411764719E-2</v>
      </c>
      <c r="H12" s="205">
        <f>F12/D12-1</f>
        <v>-0.21052631578947367</v>
      </c>
      <c r="I12" s="205">
        <f>$F$12/C12-1</f>
        <v>-9.9999999999999978E-2</v>
      </c>
      <c r="K12" s="205">
        <v>5.8823529411764719E-2</v>
      </c>
      <c r="L12" s="205">
        <v>-0.21052631578947367</v>
      </c>
      <c r="M12" s="205">
        <v>-9.9999999999999978E-2</v>
      </c>
      <c r="N12" s="242">
        <v>90</v>
      </c>
      <c r="O12" s="242">
        <v>85</v>
      </c>
      <c r="P12" s="241">
        <v>114</v>
      </c>
      <c r="Q12" s="242">
        <v>100</v>
      </c>
      <c r="R12" s="192" t="s">
        <v>95</v>
      </c>
    </row>
    <row r="13" spans="1:24" ht="15" thickTop="1">
      <c r="A13" s="181"/>
      <c r="B13" s="181"/>
      <c r="C13" s="200"/>
      <c r="D13" s="200"/>
      <c r="E13" s="200"/>
      <c r="F13" s="200"/>
      <c r="G13" s="27"/>
      <c r="H13" s="181"/>
      <c r="I13" s="181"/>
      <c r="K13" s="24"/>
      <c r="L13" s="24"/>
    </row>
    <row r="14" spans="1:24">
      <c r="A14" s="181"/>
      <c r="B14" s="181"/>
      <c r="C14" s="200"/>
      <c r="D14" s="200"/>
      <c r="E14" s="200"/>
      <c r="F14" s="200"/>
      <c r="G14" s="27"/>
      <c r="H14" s="181"/>
      <c r="I14" s="181"/>
      <c r="K14" s="24"/>
      <c r="L14" s="24"/>
    </row>
    <row r="15" spans="1:24">
      <c r="A15" s="181"/>
      <c r="B15" s="181"/>
      <c r="C15" s="200"/>
      <c r="D15" s="200"/>
      <c r="E15" s="200"/>
      <c r="F15" s="200"/>
      <c r="G15" s="27"/>
      <c r="H15" s="181"/>
      <c r="I15" s="181"/>
    </row>
    <row r="16" spans="1:24">
      <c r="A16" s="181"/>
      <c r="B16" s="181"/>
      <c r="C16" s="181"/>
      <c r="D16" s="181"/>
      <c r="E16" s="181"/>
      <c r="F16" s="181"/>
      <c r="G16" s="181"/>
      <c r="H16" s="181"/>
      <c r="I16" s="181"/>
      <c r="K16" s="24"/>
      <c r="L16" s="24"/>
    </row>
    <row r="17" spans="1:15">
      <c r="A17" s="181"/>
      <c r="B17" s="181"/>
      <c r="C17" s="181"/>
      <c r="D17" s="181"/>
      <c r="E17" s="181"/>
      <c r="F17" s="181"/>
      <c r="G17" s="181"/>
      <c r="H17" s="181"/>
      <c r="I17" s="181"/>
      <c r="K17" s="24"/>
      <c r="L17" s="24"/>
      <c r="M17" s="24"/>
      <c r="N17" s="24"/>
      <c r="O17" s="181"/>
    </row>
    <row r="18" spans="1:15">
      <c r="A18" s="181"/>
      <c r="B18" s="181"/>
      <c r="C18" s="181"/>
      <c r="D18" s="181"/>
      <c r="E18" s="181"/>
      <c r="F18" s="181"/>
      <c r="G18" s="181"/>
      <c r="H18" s="181"/>
      <c r="I18" s="181"/>
      <c r="K18" s="24"/>
      <c r="L18" s="24"/>
      <c r="M18" s="24"/>
      <c r="N18" s="24"/>
      <c r="O18" s="181"/>
    </row>
    <row r="19" spans="1:15">
      <c r="A19" s="181"/>
      <c r="B19" s="181"/>
      <c r="C19" s="181"/>
      <c r="D19" s="181"/>
      <c r="E19" s="181"/>
      <c r="F19" s="181"/>
      <c r="G19" s="181"/>
      <c r="H19" s="181"/>
      <c r="I19" s="181"/>
      <c r="K19" s="24"/>
      <c r="L19" s="24"/>
      <c r="M19" s="24"/>
      <c r="N19" s="24"/>
      <c r="O19" s="181"/>
    </row>
    <row r="20" spans="1:15">
      <c r="A20" s="181"/>
      <c r="B20" s="181"/>
      <c r="C20" s="181"/>
      <c r="D20" s="181"/>
      <c r="E20" s="181"/>
      <c r="F20" s="181"/>
      <c r="G20" s="181"/>
      <c r="H20" s="181"/>
      <c r="I20" s="181"/>
      <c r="K20" s="24"/>
      <c r="L20" s="24"/>
      <c r="M20" s="24"/>
      <c r="N20" s="24"/>
      <c r="O20" s="181"/>
    </row>
    <row r="21" spans="1:15">
      <c r="A21" s="181"/>
      <c r="B21" s="181"/>
      <c r="C21" s="181"/>
      <c r="D21" s="181"/>
      <c r="E21" s="181"/>
      <c r="F21" s="181"/>
      <c r="G21" s="181"/>
      <c r="H21" s="181"/>
      <c r="I21" s="181"/>
      <c r="K21" s="24"/>
      <c r="L21" s="24"/>
      <c r="M21" s="24"/>
      <c r="N21" s="24"/>
      <c r="O21" s="181"/>
    </row>
    <row r="22" spans="1:15">
      <c r="A22" s="181"/>
      <c r="B22" s="181"/>
      <c r="C22" s="181"/>
      <c r="D22" s="181"/>
      <c r="E22" s="181"/>
      <c r="F22" s="181"/>
      <c r="G22" s="181"/>
      <c r="H22" s="181"/>
      <c r="I22" s="181"/>
      <c r="K22" s="24"/>
      <c r="L22" s="24"/>
      <c r="M22" s="24"/>
      <c r="N22" s="24"/>
      <c r="O22" s="181"/>
    </row>
    <row r="23" spans="1:15">
      <c r="A23" s="181"/>
      <c r="B23" s="181"/>
      <c r="C23" s="181"/>
      <c r="D23" s="181"/>
      <c r="E23" s="181"/>
      <c r="F23" s="181"/>
      <c r="G23" s="181"/>
      <c r="H23" s="181"/>
      <c r="I23" s="181"/>
      <c r="K23" s="24"/>
      <c r="L23" s="24"/>
      <c r="M23" s="24"/>
      <c r="N23" s="24"/>
      <c r="O23" s="181"/>
    </row>
    <row r="24" spans="1:15">
      <c r="A24" s="181"/>
      <c r="B24" s="181"/>
      <c r="C24" s="181"/>
      <c r="D24" s="181"/>
      <c r="E24" s="181"/>
      <c r="F24" s="181"/>
      <c r="G24" s="181"/>
      <c r="H24" s="181"/>
      <c r="I24" s="181"/>
      <c r="K24" s="24"/>
      <c r="L24" s="24"/>
      <c r="M24" s="24"/>
      <c r="N24" s="24"/>
      <c r="O24" s="181"/>
    </row>
    <row r="25" spans="1:15">
      <c r="A25" s="181"/>
      <c r="B25" s="181"/>
      <c r="C25" s="181"/>
      <c r="D25" s="181"/>
      <c r="E25" s="181"/>
      <c r="F25" s="181"/>
      <c r="G25" s="181"/>
      <c r="H25" s="181"/>
      <c r="I25" s="181"/>
      <c r="K25" s="24"/>
      <c r="L25" s="24"/>
      <c r="M25" s="24"/>
      <c r="N25" s="24"/>
      <c r="O25" s="181"/>
    </row>
    <row r="26" spans="1:15">
      <c r="A26" s="181"/>
      <c r="B26" s="181"/>
      <c r="C26" s="181"/>
      <c r="D26" s="181"/>
      <c r="E26" s="181"/>
      <c r="F26" s="181"/>
      <c r="G26" s="181"/>
      <c r="H26" s="181"/>
      <c r="I26" s="181"/>
      <c r="K26" s="24"/>
      <c r="L26" s="24"/>
      <c r="M26" s="24"/>
      <c r="N26" s="24"/>
      <c r="O26" s="181"/>
    </row>
    <row r="27" spans="1:15">
      <c r="A27" s="181"/>
      <c r="B27" s="181"/>
      <c r="C27" s="181"/>
      <c r="D27" s="181"/>
      <c r="E27" s="181"/>
      <c r="F27" s="181"/>
      <c r="G27" s="181"/>
      <c r="H27" s="181"/>
      <c r="I27" s="181"/>
      <c r="K27" s="24"/>
      <c r="L27" s="24"/>
      <c r="M27" s="24"/>
      <c r="N27" s="24"/>
      <c r="O27" s="181"/>
    </row>
    <row r="28" spans="1:15">
      <c r="A28" s="181"/>
      <c r="B28" s="181"/>
      <c r="C28" s="181"/>
      <c r="D28" s="181"/>
      <c r="E28" s="181"/>
      <c r="F28" s="181"/>
      <c r="G28" s="181"/>
      <c r="H28" s="181"/>
      <c r="I28" s="181"/>
      <c r="K28" s="24"/>
      <c r="L28" s="24"/>
      <c r="M28" s="24"/>
      <c r="N28" s="24"/>
      <c r="O28" s="181"/>
    </row>
    <row r="29" spans="1:15">
      <c r="A29" s="181"/>
      <c r="B29" s="181"/>
      <c r="C29" s="181"/>
      <c r="D29" s="181"/>
      <c r="E29" s="181"/>
      <c r="F29" s="181"/>
      <c r="G29" s="181"/>
      <c r="H29" s="181"/>
      <c r="I29" s="181"/>
      <c r="K29" s="24"/>
      <c r="L29" s="24"/>
      <c r="M29" s="24"/>
      <c r="N29" s="24"/>
      <c r="O29" s="181"/>
    </row>
    <row r="30" spans="1:15">
      <c r="A30" s="181"/>
      <c r="B30" s="181"/>
      <c r="C30" s="181"/>
      <c r="D30" s="181"/>
      <c r="E30" s="181"/>
      <c r="F30" s="181"/>
      <c r="G30" s="181"/>
      <c r="H30" s="181"/>
      <c r="I30" s="181"/>
      <c r="K30" s="24"/>
      <c r="L30" s="24"/>
      <c r="M30" s="24"/>
      <c r="N30" s="24"/>
      <c r="O30" s="181"/>
    </row>
    <row r="31" spans="1:15">
      <c r="A31" s="181"/>
      <c r="B31" s="181"/>
      <c r="C31" s="181"/>
      <c r="D31" s="181"/>
      <c r="E31" s="181"/>
      <c r="F31" s="181"/>
      <c r="G31" s="181"/>
      <c r="H31" s="181"/>
      <c r="I31" s="181"/>
      <c r="K31" s="24"/>
      <c r="L31" s="24"/>
      <c r="M31" s="24"/>
      <c r="N31" s="24"/>
      <c r="O31" s="181"/>
    </row>
    <row r="32" spans="1:15">
      <c r="A32" s="181"/>
      <c r="B32" s="181"/>
      <c r="C32" s="181"/>
      <c r="D32" s="181"/>
      <c r="E32" s="181"/>
      <c r="F32" s="181"/>
      <c r="G32" s="181"/>
      <c r="H32" s="181"/>
      <c r="I32" s="181"/>
      <c r="K32" s="24"/>
      <c r="L32" s="24"/>
      <c r="M32" s="24"/>
      <c r="N32" s="24"/>
      <c r="O32" s="181"/>
    </row>
    <row r="33" spans="1:15">
      <c r="A33" s="181"/>
      <c r="B33" s="181"/>
      <c r="C33" s="181"/>
      <c r="D33" s="181"/>
      <c r="E33" s="181"/>
      <c r="F33" s="181"/>
      <c r="G33" s="181"/>
      <c r="H33" s="181"/>
      <c r="I33" s="181"/>
      <c r="K33" s="24"/>
      <c r="L33" s="24"/>
      <c r="M33" s="24"/>
      <c r="N33" s="24"/>
      <c r="O33" s="181"/>
    </row>
    <row r="34" spans="1:15">
      <c r="A34" s="181"/>
      <c r="B34" s="181"/>
      <c r="C34" s="181"/>
      <c r="D34" s="181"/>
      <c r="E34" s="181"/>
      <c r="F34" s="181"/>
      <c r="G34" s="181"/>
      <c r="H34" s="181"/>
      <c r="I34" s="181"/>
      <c r="K34" s="24"/>
      <c r="L34" s="24"/>
      <c r="M34" s="24"/>
      <c r="N34" s="24"/>
      <c r="O34" s="181"/>
    </row>
    <row r="35" spans="1:15">
      <c r="A35" s="181"/>
      <c r="B35" s="181"/>
      <c r="C35" s="181"/>
      <c r="D35" s="181"/>
      <c r="E35" s="181"/>
      <c r="F35" s="181"/>
      <c r="G35" s="181"/>
      <c r="H35" s="181"/>
      <c r="I35" s="181"/>
      <c r="K35" s="24"/>
      <c r="L35" s="24"/>
      <c r="M35" s="24"/>
      <c r="N35" s="24"/>
      <c r="O35" s="181"/>
    </row>
    <row r="36" spans="1:15">
      <c r="A36" s="181"/>
      <c r="B36" s="181"/>
      <c r="C36" s="181"/>
      <c r="D36" s="181"/>
      <c r="E36" s="181"/>
      <c r="F36" s="181"/>
      <c r="G36" s="181"/>
      <c r="H36" s="181"/>
      <c r="I36" s="181"/>
      <c r="K36" s="24"/>
      <c r="L36" s="24"/>
      <c r="M36" s="24"/>
      <c r="N36" s="24"/>
      <c r="O36" s="181"/>
    </row>
    <row r="37" spans="1:15">
      <c r="A37" s="181"/>
      <c r="B37" s="181"/>
      <c r="C37" s="181"/>
      <c r="D37" s="181"/>
      <c r="E37" s="181"/>
      <c r="F37" s="181"/>
      <c r="G37" s="181"/>
      <c r="H37" s="181"/>
      <c r="I37" s="181"/>
      <c r="K37" s="24"/>
      <c r="L37" s="24"/>
      <c r="M37" s="24"/>
      <c r="N37" s="24"/>
      <c r="O37" s="181"/>
    </row>
    <row r="38" spans="1:15">
      <c r="A38" s="181"/>
      <c r="B38" s="181"/>
      <c r="C38" s="181"/>
      <c r="D38" s="181"/>
      <c r="E38" s="181"/>
      <c r="F38" s="181"/>
      <c r="G38" s="181"/>
      <c r="H38" s="181"/>
      <c r="I38" s="181"/>
      <c r="K38" s="201"/>
      <c r="L38" s="201"/>
      <c r="M38" s="24"/>
      <c r="N38" s="24"/>
      <c r="O38" s="181"/>
    </row>
    <row r="39" spans="1:15">
      <c r="A39" s="181"/>
      <c r="B39" s="181"/>
      <c r="C39" s="181"/>
      <c r="D39" s="181"/>
      <c r="E39" s="181"/>
      <c r="F39" s="181"/>
      <c r="G39" s="181"/>
      <c r="H39" s="181"/>
      <c r="I39" s="181"/>
      <c r="K39" s="201"/>
      <c r="L39" s="201"/>
      <c r="M39" s="24"/>
      <c r="N39" s="24"/>
      <c r="O39" s="181"/>
    </row>
    <row r="40" spans="1:15">
      <c r="A40" s="181"/>
      <c r="B40" s="181"/>
      <c r="C40" s="181"/>
      <c r="D40" s="181"/>
      <c r="E40" s="181"/>
      <c r="F40" s="181"/>
      <c r="G40" s="181"/>
      <c r="H40" s="181"/>
      <c r="I40" s="181"/>
      <c r="K40" s="201"/>
      <c r="L40" s="201"/>
      <c r="M40" s="24"/>
      <c r="N40" s="24"/>
      <c r="O40" s="181"/>
    </row>
    <row r="41" spans="1:15">
      <c r="A41" s="181"/>
      <c r="B41" s="181"/>
      <c r="C41" s="181"/>
      <c r="D41" s="181"/>
      <c r="E41" s="181"/>
      <c r="F41" s="181"/>
      <c r="G41" s="181"/>
      <c r="H41" s="181"/>
      <c r="I41" s="181"/>
      <c r="K41" s="24"/>
      <c r="L41" s="24"/>
      <c r="M41" s="24"/>
      <c r="N41" s="24"/>
      <c r="O41" s="181"/>
    </row>
    <row r="42" spans="1:15">
      <c r="A42" s="181"/>
      <c r="B42" s="181"/>
      <c r="C42" s="181"/>
      <c r="D42" s="181"/>
      <c r="E42" s="181"/>
      <c r="F42" s="181"/>
      <c r="G42" s="181"/>
      <c r="H42" s="181"/>
      <c r="I42" s="181"/>
      <c r="K42" s="24"/>
      <c r="L42" s="24"/>
      <c r="M42" s="24"/>
      <c r="N42" s="24"/>
      <c r="O42" s="181"/>
    </row>
  </sheetData>
  <mergeCells count="6">
    <mergeCell ref="O7:Q7"/>
    <mergeCell ref="C6:I6"/>
    <mergeCell ref="C7:F7"/>
    <mergeCell ref="G7:I7"/>
    <mergeCell ref="K7:N7"/>
    <mergeCell ref="K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D12"/>
  <sheetViews>
    <sheetView workbookViewId="0">
      <selection activeCell="G18" sqref="G18"/>
    </sheetView>
  </sheetViews>
  <sheetFormatPr baseColWidth="10" defaultRowHeight="14.4"/>
  <cols>
    <col min="1" max="1" width="64.6640625" customWidth="1"/>
    <col min="2" max="3" width="19.109375" customWidth="1"/>
    <col min="4" max="4" width="12.6640625" customWidth="1"/>
  </cols>
  <sheetData>
    <row r="4" spans="1:4" ht="21">
      <c r="A4" s="313" t="s">
        <v>159</v>
      </c>
      <c r="B4" s="313"/>
      <c r="C4" s="313"/>
      <c r="D4" s="313"/>
    </row>
    <row r="5" spans="1:4" ht="18">
      <c r="A5" s="206"/>
      <c r="B5" s="314" t="s">
        <v>162</v>
      </c>
      <c r="C5" s="314"/>
      <c r="D5" s="314"/>
    </row>
    <row r="6" spans="1:4" ht="18">
      <c r="A6" s="207"/>
      <c r="B6" s="208" t="s">
        <v>62</v>
      </c>
      <c r="C6" s="208" t="s">
        <v>166</v>
      </c>
      <c r="D6" s="209" t="s">
        <v>160</v>
      </c>
    </row>
    <row r="7" spans="1:4" ht="18">
      <c r="A7" s="210"/>
      <c r="B7" s="211"/>
      <c r="C7" s="212"/>
      <c r="D7" s="213" t="s">
        <v>141</v>
      </c>
    </row>
    <row r="8" spans="1:4" ht="21" customHeight="1">
      <c r="A8" s="217" t="s">
        <v>163</v>
      </c>
      <c r="B8" s="218">
        <v>504</v>
      </c>
      <c r="C8" s="218">
        <v>610</v>
      </c>
      <c r="D8" s="219">
        <f>C8/B8-1</f>
        <v>0.21031746031746024</v>
      </c>
    </row>
    <row r="9" spans="1:4" ht="18">
      <c r="A9" s="217" t="s">
        <v>164</v>
      </c>
      <c r="B9" s="218">
        <v>121</v>
      </c>
      <c r="C9" s="218">
        <v>189</v>
      </c>
      <c r="D9" s="219">
        <f t="shared" ref="D9:D11" si="0">C9/B9-1</f>
        <v>0.56198347107438007</v>
      </c>
    </row>
    <row r="10" spans="1:4" ht="18">
      <c r="A10" s="217" t="s">
        <v>163</v>
      </c>
      <c r="B10" s="218">
        <v>9</v>
      </c>
      <c r="C10" s="218">
        <v>6</v>
      </c>
      <c r="D10" s="219">
        <f t="shared" si="0"/>
        <v>-0.33333333333333337</v>
      </c>
    </row>
    <row r="11" spans="1:4" ht="18">
      <c r="A11" s="217" t="s">
        <v>165</v>
      </c>
      <c r="B11" s="218">
        <v>10</v>
      </c>
      <c r="C11" s="218">
        <v>23</v>
      </c>
      <c r="D11" s="219">
        <f t="shared" si="0"/>
        <v>1.2999999999999998</v>
      </c>
    </row>
    <row r="12" spans="1:4" ht="21">
      <c r="A12" s="214" t="s">
        <v>161</v>
      </c>
      <c r="B12" s="215">
        <f>SUM(B8:B11)</f>
        <v>644</v>
      </c>
      <c r="C12" s="215">
        <f>SUM(C8:C11)</f>
        <v>828</v>
      </c>
      <c r="D12" s="216">
        <f>C12/B12-1</f>
        <v>0.28571428571428581</v>
      </c>
    </row>
  </sheetData>
  <mergeCells count="2">
    <mergeCell ref="A4:D4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ZDR</vt:lpstr>
      <vt:lpstr>investissements (APII)</vt:lpstr>
      <vt:lpstr>balance commerciale</vt:lpstr>
      <vt:lpstr>Export</vt:lpstr>
      <vt:lpstr>Import</vt:lpstr>
      <vt:lpstr>IPI</vt:lpstr>
      <vt:lpstr>IDE</vt:lpstr>
      <vt:lpstr>guichet unique</vt:lpstr>
      <vt:lpstr>'investissements (APII)'!itemCommentsAnchor</vt:lpstr>
    </vt:vector>
  </TitlesOfParts>
  <Company>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jalila fadhlaoui</dc:creator>
  <cp:lastModifiedBy>Noureddine Bouraoui</cp:lastModifiedBy>
  <cp:lastPrinted>2013-12-24T10:48:32Z</cp:lastPrinted>
  <dcterms:created xsi:type="dcterms:W3CDTF">2013-06-10T12:33:09Z</dcterms:created>
  <dcterms:modified xsi:type="dcterms:W3CDTF">2014-05-14T13:35:35Z</dcterms:modified>
</cp:coreProperties>
</file>