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20" yWindow="-156" windowWidth="14112" windowHeight="7536" activeTab="1"/>
  </bookViews>
  <sheets>
    <sheet name="ZDR" sheetId="21" r:id="rId1"/>
    <sheet name="invest APII" sheetId="9" r:id="rId2"/>
    <sheet name="balance commerciale" sheetId="6" r:id="rId3"/>
    <sheet name="Export" sheetId="20" r:id="rId4"/>
    <sheet name="Import" sheetId="19" r:id="rId5"/>
    <sheet name="IPI" sheetId="7" r:id="rId6"/>
    <sheet name="IDE" sheetId="17" r:id="rId7"/>
    <sheet name="qualité" sheetId="22" r:id="rId8"/>
    <sheet name="Resultat-PMN" sheetId="23" r:id="rId9"/>
    <sheet name="pépinières" sheetId="24" r:id="rId10"/>
    <sheet name="essaimage" sheetId="26" r:id="rId11"/>
    <sheet name="centre affaire" sheetId="25" r:id="rId12"/>
  </sheets>
  <externalReferences>
    <externalReference r:id="rId13"/>
  </externalReferences>
  <calcPr calcId="125725"/>
  <fileRecoveryPr autoRecover="0"/>
</workbook>
</file>

<file path=xl/calcChain.xml><?xml version="1.0" encoding="utf-8"?>
<calcChain xmlns="http://schemas.openxmlformats.org/spreadsheetml/2006/main">
  <c r="L26" i="23"/>
  <c r="K26"/>
  <c r="J26"/>
  <c r="I26"/>
  <c r="H26"/>
  <c r="L25"/>
  <c r="K25"/>
  <c r="J25"/>
  <c r="I25"/>
  <c r="H25"/>
  <c r="L22"/>
  <c r="K22"/>
  <c r="J22"/>
  <c r="I22"/>
  <c r="H22"/>
  <c r="L21"/>
  <c r="K21"/>
  <c r="J21"/>
  <c r="H21"/>
  <c r="E21"/>
  <c r="I21" s="1"/>
  <c r="L20"/>
  <c r="K20"/>
  <c r="J20"/>
  <c r="H20"/>
  <c r="E20"/>
  <c r="I20" s="1"/>
  <c r="L17"/>
  <c r="K17"/>
  <c r="J17"/>
  <c r="H17"/>
  <c r="E17"/>
  <c r="I17" s="1"/>
  <c r="L16"/>
  <c r="K16"/>
  <c r="J16"/>
  <c r="H16"/>
  <c r="E16"/>
  <c r="I16" s="1"/>
  <c r="L15"/>
  <c r="K15"/>
  <c r="J15"/>
  <c r="H15"/>
  <c r="E15"/>
  <c r="I15" s="1"/>
  <c r="L14"/>
  <c r="K14"/>
  <c r="J14"/>
  <c r="H14"/>
  <c r="E14"/>
  <c r="I14" s="1"/>
  <c r="L11"/>
  <c r="K11"/>
  <c r="J11"/>
  <c r="H11"/>
  <c r="E11"/>
  <c r="I11" s="1"/>
  <c r="L10"/>
  <c r="K10"/>
  <c r="J10"/>
  <c r="H10"/>
  <c r="E10"/>
  <c r="I10" s="1"/>
  <c r="L9"/>
  <c r="K9"/>
  <c r="J9"/>
  <c r="H9"/>
  <c r="E9"/>
  <c r="I9" s="1"/>
  <c r="L8"/>
  <c r="K8"/>
  <c r="J8"/>
  <c r="H8"/>
  <c r="E8"/>
  <c r="I8" s="1"/>
  <c r="L7"/>
  <c r="K7"/>
  <c r="J7"/>
  <c r="H7"/>
  <c r="E7"/>
  <c r="I7" s="1"/>
  <c r="B54" i="22"/>
  <c r="B50"/>
  <c r="B40"/>
  <c r="E15"/>
  <c r="C15"/>
  <c r="B56" l="1"/>
  <c r="G12" i="17"/>
  <c r="H12"/>
  <c r="I12"/>
  <c r="I11"/>
  <c r="H11"/>
  <c r="G11"/>
  <c r="I9"/>
  <c r="H9"/>
  <c r="G9"/>
  <c r="J15" i="7" l="1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P25" i="21"/>
  <c r="Q23"/>
  <c r="I23"/>
  <c r="N23" s="1"/>
  <c r="H23"/>
  <c r="M23" s="1"/>
  <c r="F23"/>
  <c r="E23"/>
  <c r="P23" s="1"/>
  <c r="C23"/>
  <c r="S23" s="1"/>
  <c r="B23"/>
  <c r="R23" s="1"/>
  <c r="I21"/>
  <c r="N21" s="1"/>
  <c r="H21"/>
  <c r="M21" s="1"/>
  <c r="F21"/>
  <c r="Q21" s="1"/>
  <c r="E21"/>
  <c r="P21" s="1"/>
  <c r="C21"/>
  <c r="B21"/>
  <c r="R21" s="1"/>
  <c r="I20"/>
  <c r="N20" s="1"/>
  <c r="H20"/>
  <c r="J20" s="1"/>
  <c r="F20"/>
  <c r="Q20" s="1"/>
  <c r="E20"/>
  <c r="P20" s="1"/>
  <c r="C20"/>
  <c r="S20" s="1"/>
  <c r="B20"/>
  <c r="R20" s="1"/>
  <c r="I19"/>
  <c r="H19"/>
  <c r="M19" s="1"/>
  <c r="F19"/>
  <c r="Q19" s="1"/>
  <c r="E19"/>
  <c r="P19" s="1"/>
  <c r="C19"/>
  <c r="B19"/>
  <c r="R19" s="1"/>
  <c r="I18"/>
  <c r="N18" s="1"/>
  <c r="H18"/>
  <c r="M18" s="1"/>
  <c r="F18"/>
  <c r="Q18" s="1"/>
  <c r="E18"/>
  <c r="P18" s="1"/>
  <c r="C18"/>
  <c r="S18" s="1"/>
  <c r="B18"/>
  <c r="R18" s="1"/>
  <c r="M17"/>
  <c r="I17"/>
  <c r="N17" s="1"/>
  <c r="H17"/>
  <c r="F17"/>
  <c r="Q17" s="1"/>
  <c r="E17"/>
  <c r="P17" s="1"/>
  <c r="C17"/>
  <c r="B17"/>
  <c r="R17" s="1"/>
  <c r="N16"/>
  <c r="I16"/>
  <c r="H16"/>
  <c r="J16" s="1"/>
  <c r="F16"/>
  <c r="Q16" s="1"/>
  <c r="E16"/>
  <c r="P16" s="1"/>
  <c r="C16"/>
  <c r="S16" s="1"/>
  <c r="B16"/>
  <c r="R16" s="1"/>
  <c r="I15"/>
  <c r="H15"/>
  <c r="M15" s="1"/>
  <c r="F15"/>
  <c r="Q15" s="1"/>
  <c r="E15"/>
  <c r="P15" s="1"/>
  <c r="C15"/>
  <c r="B15"/>
  <c r="R15" s="1"/>
  <c r="P14"/>
  <c r="I14"/>
  <c r="N14" s="1"/>
  <c r="H14"/>
  <c r="M14" s="1"/>
  <c r="F14"/>
  <c r="Q14" s="1"/>
  <c r="E14"/>
  <c r="C14"/>
  <c r="S14" s="1"/>
  <c r="B14"/>
  <c r="R14" s="1"/>
  <c r="I13"/>
  <c r="N13" s="1"/>
  <c r="H13"/>
  <c r="M13" s="1"/>
  <c r="F13"/>
  <c r="Q13" s="1"/>
  <c r="E13"/>
  <c r="P13" s="1"/>
  <c r="C13"/>
  <c r="D13" s="1"/>
  <c r="B13"/>
  <c r="R13" s="1"/>
  <c r="I12"/>
  <c r="N12" s="1"/>
  <c r="H12"/>
  <c r="F12"/>
  <c r="Q12" s="1"/>
  <c r="E12"/>
  <c r="P12" s="1"/>
  <c r="D12"/>
  <c r="C12"/>
  <c r="S12" s="1"/>
  <c r="B12"/>
  <c r="R12" s="1"/>
  <c r="M11"/>
  <c r="I11"/>
  <c r="H11"/>
  <c r="F11"/>
  <c r="Q11" s="1"/>
  <c r="E11"/>
  <c r="P11" s="1"/>
  <c r="C11"/>
  <c r="D11" s="1"/>
  <c r="B11"/>
  <c r="R11" s="1"/>
  <c r="N10"/>
  <c r="I10"/>
  <c r="H10"/>
  <c r="M10" s="1"/>
  <c r="F10"/>
  <c r="Q10" s="1"/>
  <c r="E10"/>
  <c r="P10" s="1"/>
  <c r="C10"/>
  <c r="S10" s="1"/>
  <c r="B10"/>
  <c r="R10" s="1"/>
  <c r="M9"/>
  <c r="I9"/>
  <c r="N9" s="1"/>
  <c r="H9"/>
  <c r="F9"/>
  <c r="Q9" s="1"/>
  <c r="E9"/>
  <c r="P9" s="1"/>
  <c r="C9"/>
  <c r="D9" s="1"/>
  <c r="B9"/>
  <c r="R9" s="1"/>
  <c r="N8"/>
  <c r="I8"/>
  <c r="H8"/>
  <c r="F8"/>
  <c r="Q8" s="1"/>
  <c r="E8"/>
  <c r="P8" s="1"/>
  <c r="C8"/>
  <c r="S8" s="1"/>
  <c r="B8"/>
  <c r="R8" s="1"/>
  <c r="M7"/>
  <c r="I7"/>
  <c r="J7" s="1"/>
  <c r="H7"/>
  <c r="F7"/>
  <c r="Q7" s="1"/>
  <c r="E7"/>
  <c r="P7" s="1"/>
  <c r="C7"/>
  <c r="D7" s="1"/>
  <c r="B7"/>
  <c r="R7" s="1"/>
  <c r="N6"/>
  <c r="I6"/>
  <c r="H6"/>
  <c r="M6" s="1"/>
  <c r="F6"/>
  <c r="Q6" s="1"/>
  <c r="E6"/>
  <c r="P6" s="1"/>
  <c r="C6"/>
  <c r="S6" s="1"/>
  <c r="B6"/>
  <c r="R6" s="1"/>
  <c r="M5"/>
  <c r="I5"/>
  <c r="N5" s="1"/>
  <c r="H5"/>
  <c r="F5"/>
  <c r="Q5" s="1"/>
  <c r="E5"/>
  <c r="P5" s="1"/>
  <c r="C5"/>
  <c r="D5" s="1"/>
  <c r="B5"/>
  <c r="R5" s="1"/>
  <c r="N4"/>
  <c r="I4"/>
  <c r="H4"/>
  <c r="F4"/>
  <c r="Q4" s="1"/>
  <c r="E4"/>
  <c r="E22" s="1"/>
  <c r="C4"/>
  <c r="B4"/>
  <c r="O26" i="9"/>
  <c r="M26"/>
  <c r="R26"/>
  <c r="P26"/>
  <c r="U26"/>
  <c r="S26"/>
  <c r="O25"/>
  <c r="M25"/>
  <c r="R25"/>
  <c r="P25"/>
  <c r="U25"/>
  <c r="S25"/>
  <c r="O24"/>
  <c r="M24"/>
  <c r="R24"/>
  <c r="P24"/>
  <c r="U24"/>
  <c r="S24"/>
  <c r="O23"/>
  <c r="M23"/>
  <c r="R23"/>
  <c r="P23"/>
  <c r="U23"/>
  <c r="S23"/>
  <c r="O22"/>
  <c r="M22"/>
  <c r="R22"/>
  <c r="P22"/>
  <c r="U22"/>
  <c r="S22"/>
  <c r="O21"/>
  <c r="M21"/>
  <c r="R21"/>
  <c r="P21"/>
  <c r="U21"/>
  <c r="S21"/>
  <c r="O20"/>
  <c r="M20"/>
  <c r="R20"/>
  <c r="S20"/>
  <c r="U27" l="1"/>
  <c r="P4" i="21"/>
  <c r="J18"/>
  <c r="J19"/>
  <c r="D21"/>
  <c r="B22"/>
  <c r="R22" s="1"/>
  <c r="H22"/>
  <c r="M22" s="1"/>
  <c r="J8"/>
  <c r="J14"/>
  <c r="D15"/>
  <c r="J15"/>
  <c r="G17"/>
  <c r="O17" s="1"/>
  <c r="D19"/>
  <c r="C22"/>
  <c r="D22" s="1"/>
  <c r="I22"/>
  <c r="J22" s="1"/>
  <c r="J11"/>
  <c r="J12"/>
  <c r="G13"/>
  <c r="O13" s="1"/>
  <c r="D16"/>
  <c r="D17"/>
  <c r="S22"/>
  <c r="N22"/>
  <c r="E30"/>
  <c r="P22"/>
  <c r="D4"/>
  <c r="R4"/>
  <c r="G5"/>
  <c r="O5" s="1"/>
  <c r="J6"/>
  <c r="S7"/>
  <c r="D8"/>
  <c r="G9"/>
  <c r="O9" s="1"/>
  <c r="J10"/>
  <c r="S11"/>
  <c r="S15"/>
  <c r="S19"/>
  <c r="D20"/>
  <c r="G21"/>
  <c r="O21" s="1"/>
  <c r="F22"/>
  <c r="G4"/>
  <c r="O4" s="1"/>
  <c r="M4"/>
  <c r="J5"/>
  <c r="N7"/>
  <c r="G8"/>
  <c r="O8" s="1"/>
  <c r="M8"/>
  <c r="J9"/>
  <c r="N11"/>
  <c r="G12"/>
  <c r="O12" s="1"/>
  <c r="M12"/>
  <c r="J13"/>
  <c r="N15"/>
  <c r="G16"/>
  <c r="O16" s="1"/>
  <c r="M16"/>
  <c r="J17"/>
  <c r="N19"/>
  <c r="G20"/>
  <c r="O20" s="1"/>
  <c r="M20"/>
  <c r="J21"/>
  <c r="J4"/>
  <c r="S5"/>
  <c r="D6"/>
  <c r="G7"/>
  <c r="O7" s="1"/>
  <c r="S9"/>
  <c r="D10"/>
  <c r="G11"/>
  <c r="O11" s="1"/>
  <c r="S13"/>
  <c r="D14"/>
  <c r="G15"/>
  <c r="O15" s="1"/>
  <c r="S17"/>
  <c r="D18"/>
  <c r="G19"/>
  <c r="O19" s="1"/>
  <c r="S21"/>
  <c r="S4"/>
  <c r="G6"/>
  <c r="O6" s="1"/>
  <c r="G10"/>
  <c r="O10" s="1"/>
  <c r="G14"/>
  <c r="O14" s="1"/>
  <c r="G18"/>
  <c r="O18" s="1"/>
  <c r="P27" i="9"/>
  <c r="U20"/>
  <c r="P20"/>
  <c r="S27"/>
  <c r="R27"/>
  <c r="O27"/>
  <c r="M27"/>
  <c r="Q22" i="21" l="1"/>
  <c r="G22"/>
  <c r="F30"/>
  <c r="E31" s="1"/>
  <c r="O22" l="1"/>
  <c r="U20"/>
  <c r="U12"/>
  <c r="U6"/>
  <c r="U10"/>
  <c r="U18"/>
  <c r="U9"/>
  <c r="U19"/>
  <c r="O25"/>
  <c r="U5"/>
  <c r="U14"/>
  <c r="U16"/>
  <c r="U4"/>
  <c r="U8"/>
  <c r="U13"/>
  <c r="U21"/>
  <c r="U17"/>
  <c r="U7"/>
  <c r="U11"/>
  <c r="U15"/>
  <c r="I14" i="6" l="1"/>
  <c r="D12" i="19" s="1"/>
  <c r="H14" i="6"/>
  <c r="C12" i="19" s="1"/>
  <c r="E14" i="6"/>
  <c r="E13" i="20" s="1"/>
  <c r="D14" i="6"/>
  <c r="D13" i="20" s="1"/>
  <c r="I8" i="6"/>
  <c r="H8"/>
  <c r="C7" i="19" s="1"/>
  <c r="E8" i="6"/>
  <c r="E9" i="20" s="1"/>
  <c r="D8" i="6"/>
  <c r="D9" i="20" s="1"/>
  <c r="I9" i="6"/>
  <c r="D10" i="19" s="1"/>
  <c r="H9" i="6"/>
  <c r="C10" i="19" s="1"/>
  <c r="E9" i="6"/>
  <c r="E11" i="20" s="1"/>
  <c r="D9" i="6"/>
  <c r="D11" i="20" s="1"/>
  <c r="I10" i="6"/>
  <c r="D4" i="19" s="1"/>
  <c r="H10" i="6"/>
  <c r="C4" i="19" s="1"/>
  <c r="E10" i="6"/>
  <c r="E5" i="20" s="1"/>
  <c r="D10" i="6"/>
  <c r="D5" i="20" s="1"/>
  <c r="I11" i="6"/>
  <c r="D5" i="19" s="1"/>
  <c r="H11" i="6"/>
  <c r="C5" i="19" s="1"/>
  <c r="E11" i="6"/>
  <c r="E7" i="20" s="1"/>
  <c r="D11" i="6"/>
  <c r="D7" i="20" s="1"/>
  <c r="H12" i="6"/>
  <c r="C6" i="19" s="1"/>
  <c r="I12" i="6"/>
  <c r="D6" i="19" s="1"/>
  <c r="E12" i="6"/>
  <c r="E6" i="20" s="1"/>
  <c r="D12" i="6"/>
  <c r="D6" i="20" s="1"/>
  <c r="I13" i="6"/>
  <c r="D9" i="19" s="1"/>
  <c r="H13" i="6"/>
  <c r="C9" i="19" s="1"/>
  <c r="E13" i="6"/>
  <c r="E10" i="20" s="1"/>
  <c r="D13" i="6"/>
  <c r="D10" i="20" s="1"/>
  <c r="I7" i="6"/>
  <c r="D8" i="19" s="1"/>
  <c r="H7" i="6"/>
  <c r="C8" i="19" s="1"/>
  <c r="E7" i="6"/>
  <c r="E8" i="20" s="1"/>
  <c r="D7" i="6"/>
  <c r="D8" i="20" s="1"/>
  <c r="F6" l="1"/>
  <c r="F11"/>
  <c r="F9"/>
  <c r="F13"/>
  <c r="F8"/>
  <c r="F10"/>
  <c r="F7"/>
  <c r="F5"/>
  <c r="E12"/>
  <c r="D12"/>
  <c r="M8" i="6"/>
  <c r="D7" i="19"/>
  <c r="F12" i="6"/>
  <c r="M11"/>
  <c r="L7"/>
  <c r="M9"/>
  <c r="F12" i="20" l="1"/>
  <c r="J8" i="6" l="1"/>
  <c r="J12" l="1"/>
  <c r="J13"/>
  <c r="J10"/>
  <c r="J11"/>
  <c r="J9"/>
  <c r="E12" i="19" l="1"/>
  <c r="E10"/>
  <c r="E9"/>
  <c r="E8"/>
  <c r="E7"/>
  <c r="E6"/>
  <c r="E5"/>
  <c r="E4"/>
  <c r="D11" l="1"/>
  <c r="C11"/>
  <c r="E11" l="1"/>
  <c r="M14" i="6"/>
  <c r="L14"/>
  <c r="J14"/>
  <c r="F14"/>
  <c r="M13"/>
  <c r="L13"/>
  <c r="F13"/>
  <c r="M12"/>
  <c r="L12"/>
  <c r="L11"/>
  <c r="F11"/>
  <c r="M10"/>
  <c r="L10"/>
  <c r="F10"/>
  <c r="L9"/>
  <c r="F9"/>
  <c r="L8"/>
  <c r="F8"/>
  <c r="M7"/>
  <c r="J7"/>
  <c r="F7"/>
  <c r="L6" l="1"/>
  <c r="M6"/>
  <c r="I6"/>
  <c r="H6"/>
  <c r="E6"/>
  <c r="D6"/>
  <c r="J6" l="1"/>
  <c r="F6"/>
</calcChain>
</file>

<file path=xl/sharedStrings.xml><?xml version="1.0" encoding="utf-8"?>
<sst xmlns="http://schemas.openxmlformats.org/spreadsheetml/2006/main" count="509" uniqueCount="276">
  <si>
    <t>-</t>
  </si>
  <si>
    <t>Total Industrie</t>
  </si>
  <si>
    <t>IAA</t>
  </si>
  <si>
    <t>ID</t>
  </si>
  <si>
    <t>IMCCV</t>
  </si>
  <si>
    <t>IME</t>
  </si>
  <si>
    <t>ICH</t>
  </si>
  <si>
    <t>ITH</t>
  </si>
  <si>
    <t>ICC</t>
  </si>
  <si>
    <t>Evol. (%)</t>
  </si>
  <si>
    <t>الصناعات المختلفة</t>
  </si>
  <si>
    <t>Importations</t>
  </si>
  <si>
    <t>Balance commerciale (MD)</t>
  </si>
  <si>
    <t xml:space="preserve">Exportations </t>
  </si>
  <si>
    <t>Solde</t>
  </si>
  <si>
    <t>Total des biens</t>
  </si>
  <si>
    <t>الصناعات الغذائية و الفلاحية</t>
  </si>
  <si>
    <t>صناعات مواد البناء و الخزف و البلور</t>
  </si>
  <si>
    <t>الصناعات المكانيكية و الكهربائية</t>
  </si>
  <si>
    <t>2013</t>
  </si>
  <si>
    <t>الصناعات الكيميائية</t>
  </si>
  <si>
    <t>الطاقة</t>
  </si>
  <si>
    <t>Energie</t>
  </si>
  <si>
    <t xml:space="preserve"> </t>
  </si>
  <si>
    <t xml:space="preserve">  EXPORTATIONS</t>
  </si>
  <si>
    <t xml:space="preserve">  IMPORTATIONS</t>
  </si>
  <si>
    <t xml:space="preserve">      SOLDE</t>
  </si>
  <si>
    <t>BRANCHES D'ACTIVITES</t>
  </si>
  <si>
    <t xml:space="preserve">  var %</t>
  </si>
  <si>
    <t>PRODUITS DES IND. AGR.ET ALIMENTAIRES</t>
  </si>
  <si>
    <t>MAT.DE CONSTRUCTION,CERAMIQUES,VERRE</t>
  </si>
  <si>
    <t>MACHINES ET MATERIELS MECAN.ET ELECT.</t>
  </si>
  <si>
    <t>- MACHINES ET MATERIELS MECANIQUES</t>
  </si>
  <si>
    <t>- MACHINES ET MATERIELS ELECTRIQUES</t>
  </si>
  <si>
    <t>PRODUITS CHIMIQUES</t>
  </si>
  <si>
    <t>TEXTILES, HABILLEMENT ET CUIR</t>
  </si>
  <si>
    <t>- TEXTILES ET HABILLEMENT</t>
  </si>
  <si>
    <t>- CUIRS ET CHAUSSURES</t>
  </si>
  <si>
    <t>PRODUITS DIVERS IND. MANUFACTURIERES</t>
  </si>
  <si>
    <t xml:space="preserve">  </t>
  </si>
  <si>
    <t>PRODUITS MINIERS</t>
  </si>
  <si>
    <t>PETROLE BRUT ET PROD. PETROLIERS, GAZ</t>
  </si>
  <si>
    <t xml:space="preserve">            ENSEMBLE</t>
  </si>
  <si>
    <t>14/13</t>
  </si>
  <si>
    <t>14/10</t>
  </si>
  <si>
    <t>Investissements Directs Etrangers (MD)</t>
  </si>
  <si>
    <t>Var.%</t>
  </si>
  <si>
    <t>TOTAL</t>
  </si>
  <si>
    <t>dont:</t>
  </si>
  <si>
    <t>Industries manufacturières</t>
  </si>
  <si>
    <t>14/12</t>
  </si>
  <si>
    <t>2014</t>
  </si>
  <si>
    <t>2 Mois</t>
  </si>
  <si>
    <t>02 mois 2013</t>
  </si>
  <si>
    <t>02 mois 2014</t>
  </si>
  <si>
    <t>Exportations industrielles  à fin Fevrier (MD)</t>
  </si>
  <si>
    <t>Importations Industrielles  à fin Fevrier (MD)</t>
  </si>
  <si>
    <t>Total  des Biens</t>
  </si>
  <si>
    <t xml:space="preserve">Total des biens </t>
  </si>
  <si>
    <t xml:space="preserve">Investissements Déclarés dans l'Industrie (02 mois) </t>
  </si>
  <si>
    <t xml:space="preserve">الاستثمارات المصرح بها في قطاع الصناعة موفى فيفري </t>
  </si>
  <si>
    <t>02 mois 2010</t>
  </si>
  <si>
    <t>موفى فيفري 2010</t>
  </si>
  <si>
    <t>موفى فيفري 2013</t>
  </si>
  <si>
    <t>موفى فيفري 2014</t>
  </si>
  <si>
    <t>صناعات مواد البناء والخزف والبلور</t>
  </si>
  <si>
    <t>الصناعات الغذائية</t>
  </si>
  <si>
    <t>الصناعات الميكانيكية والكهربائية</t>
  </si>
  <si>
    <t>صناعة النسيج والملابس</t>
  </si>
  <si>
    <t>صناعة الجلود والاحذية</t>
  </si>
  <si>
    <t>Total Industrie en MD</t>
  </si>
  <si>
    <t>مجموع الصناعات المعملية ( م د)</t>
  </si>
  <si>
    <t>Projets</t>
  </si>
  <si>
    <t>Investissements (MD)</t>
  </si>
  <si>
    <t>Emplois</t>
  </si>
  <si>
    <t xml:space="preserve"> مواطن الشغل</t>
  </si>
  <si>
    <t>الاستثمارات (م.د)</t>
  </si>
  <si>
    <t xml:space="preserve"> عدد المشاريع</t>
  </si>
  <si>
    <t>الصناعات الكميائية</t>
  </si>
  <si>
    <t xml:space="preserve">صناعة النسيج و اللملابس </t>
  </si>
  <si>
    <t>صناعة الجلود</t>
  </si>
  <si>
    <t>Total</t>
  </si>
  <si>
    <t>المجموع</t>
  </si>
  <si>
    <t>INDUSTRIE</t>
  </si>
  <si>
    <t>Investissement en MD</t>
  </si>
  <si>
    <t>02M/13</t>
  </si>
  <si>
    <t>02M/14</t>
  </si>
  <si>
    <t>Evol en %</t>
  </si>
  <si>
    <t>ICHC</t>
  </si>
  <si>
    <t>5 أشهر 2013</t>
  </si>
  <si>
    <t>5 أشهر 2012</t>
  </si>
  <si>
    <t>NOMBRE DE PROJETS</t>
  </si>
  <si>
    <t>INVESTISSEMENTS  MD</t>
  </si>
  <si>
    <t>NOMBRE D'EMPLOIS</t>
  </si>
  <si>
    <t>A Fin  FEVRIER</t>
  </si>
  <si>
    <t>حجم الاستثمارات (مليون دينار)</t>
  </si>
  <si>
    <t>REGIONS</t>
  </si>
  <si>
    <t xml:space="preserve">Tx. Acc </t>
  </si>
  <si>
    <t>Tx. Acc %</t>
  </si>
  <si>
    <t xml:space="preserve">التطور </t>
  </si>
  <si>
    <t>part 2013</t>
  </si>
  <si>
    <t>ANNEE</t>
  </si>
  <si>
    <t>INVESTISSEMENT</t>
  </si>
  <si>
    <t>BEJA</t>
  </si>
  <si>
    <t>باجة</t>
  </si>
  <si>
    <t>Tx  Acc.</t>
  </si>
  <si>
    <t>*DELEG. BIZERTE</t>
  </si>
  <si>
    <t>بنزرت</t>
  </si>
  <si>
    <t>*DELEGATION GABES</t>
  </si>
  <si>
    <t>قابس</t>
  </si>
  <si>
    <t>GAFSA</t>
  </si>
  <si>
    <t>قفصة</t>
  </si>
  <si>
    <t>JENDOUBA</t>
  </si>
  <si>
    <t>جندوبة</t>
  </si>
  <si>
    <t>KAIROUAN</t>
  </si>
  <si>
    <t>قيروان</t>
  </si>
  <si>
    <t>KASSERINE</t>
  </si>
  <si>
    <t>قصرين</t>
  </si>
  <si>
    <t>KEBILI</t>
  </si>
  <si>
    <t>قبلي</t>
  </si>
  <si>
    <t>LE KEF</t>
  </si>
  <si>
    <t>الكاف</t>
  </si>
  <si>
    <t>*DELEG. MAHDIA</t>
  </si>
  <si>
    <t>مهدية</t>
  </si>
  <si>
    <t>*DELEGATION MEDENINE</t>
  </si>
  <si>
    <t>مدنين</t>
  </si>
  <si>
    <t>*DELEGATION      SFAX</t>
  </si>
  <si>
    <t>صفاقس</t>
  </si>
  <si>
    <t>S. BOUZID</t>
  </si>
  <si>
    <t>سيدي بوزيد</t>
  </si>
  <si>
    <t>SILIANA</t>
  </si>
  <si>
    <t>سليانة</t>
  </si>
  <si>
    <t>*DELEGATION SOUSSE</t>
  </si>
  <si>
    <t>سوسة</t>
  </si>
  <si>
    <t>TATAOUINE</t>
  </si>
  <si>
    <t>تطاوين</t>
  </si>
  <si>
    <t>TOZEUR</t>
  </si>
  <si>
    <t>توزر</t>
  </si>
  <si>
    <t>ZAGHOUAN</t>
  </si>
  <si>
    <t>زغوان</t>
  </si>
  <si>
    <t>T O T A L</t>
  </si>
  <si>
    <t>% / ENS. REGIONS</t>
  </si>
  <si>
    <t>الحصة من مجموع الولايات</t>
  </si>
  <si>
    <t xml:space="preserve">N.B : Délégations gouvernorat signifie les délégations appartenant au développement régional </t>
  </si>
  <si>
    <t xml:space="preserve">         du gouvernorat concerné</t>
  </si>
  <si>
    <t>* INVESTISSEMENT EN MILLIONS D.T</t>
  </si>
  <si>
    <t>zdr</t>
  </si>
  <si>
    <t xml:space="preserve"> Indice à la Production Industrielle </t>
  </si>
  <si>
    <t xml:space="preserve">مؤشر الإنتاج الصناعي  </t>
  </si>
  <si>
    <t>11/10</t>
  </si>
  <si>
    <t>12/11</t>
  </si>
  <si>
    <t>13/12</t>
  </si>
  <si>
    <t>I.Manufacturière</t>
  </si>
  <si>
    <t xml:space="preserve">الصناعات المعملية </t>
  </si>
  <si>
    <t xml:space="preserve">   - I.A.A</t>
  </si>
  <si>
    <t xml:space="preserve">   - I.M.C.C.V</t>
  </si>
  <si>
    <t xml:space="preserve">   - I.M.E</t>
  </si>
  <si>
    <t xml:space="preserve">   - I.CH</t>
  </si>
  <si>
    <t xml:space="preserve">   - I.TCC</t>
  </si>
  <si>
    <t>صناعة النسيج و اللملابس والجلود</t>
  </si>
  <si>
    <t xml:space="preserve">   - I.D</t>
  </si>
  <si>
    <t>Mines</t>
  </si>
  <si>
    <t>المناجم</t>
  </si>
  <si>
    <t>Indice d'ensemble</t>
  </si>
  <si>
    <t>المؤشر العام</t>
  </si>
  <si>
    <t>à Fin Février</t>
  </si>
  <si>
    <t>الإستثمارات المصرح بها في مناطق التنمية الجهوية إلى موفى فيفري</t>
  </si>
  <si>
    <t>النمو</t>
  </si>
  <si>
    <t>جملة الإستثمارات المباشرة (م,د)</t>
  </si>
  <si>
    <t>منها:</t>
  </si>
  <si>
    <t>الصناعات المعملية</t>
  </si>
  <si>
    <t xml:space="preserve"> الإستثمارات الخارجية المباشرة (م,د)</t>
  </si>
  <si>
    <t>Certification par secteur d'activité  (à fin Fevrier 2014)</t>
  </si>
  <si>
    <t>Secteurs d'activités</t>
  </si>
  <si>
    <t xml:space="preserve">
Nombre 
d'entreprises
</t>
  </si>
  <si>
    <t>:Nouvelles Technologies de l'Information et des Communications</t>
  </si>
  <si>
    <t>NTIC</t>
  </si>
  <si>
    <t>:Industries du Textile et de l'Habillement</t>
  </si>
  <si>
    <t>:Industries Mécaniques et Electriques</t>
  </si>
  <si>
    <t>:Indusrties des Matériaux de Construction de la Céramique et du Verre</t>
  </si>
  <si>
    <t>:Industries du Cuir et de la Chaussure</t>
  </si>
  <si>
    <t>:Industries Agro-Alimentaires</t>
  </si>
  <si>
    <t>:Industries Chimiques</t>
  </si>
  <si>
    <t>:Industries du Bois et de l'Ameublement</t>
  </si>
  <si>
    <t>IBA</t>
  </si>
  <si>
    <t>:Industries d'Emballage</t>
  </si>
  <si>
    <t>IEmb</t>
  </si>
  <si>
    <t>:Services</t>
  </si>
  <si>
    <t>Services</t>
  </si>
  <si>
    <t>Répartition des Entreprises certifiées par référentiel</t>
  </si>
  <si>
    <t>Nombre d'entrprises*</t>
  </si>
  <si>
    <t>ISO 9001</t>
  </si>
  <si>
    <t>ISO 14001</t>
  </si>
  <si>
    <t>OHSAS 18001</t>
  </si>
  <si>
    <t>marquage CE</t>
  </si>
  <si>
    <t>QSE</t>
  </si>
  <si>
    <t>SA 8000</t>
  </si>
  <si>
    <t xml:space="preserve">Nombre total d’entreprises par référentiel horizontal    </t>
  </si>
  <si>
    <t>Produit</t>
  </si>
  <si>
    <t xml:space="preserve">ISO/TS 16949 </t>
  </si>
  <si>
    <t>ISO 22000</t>
  </si>
  <si>
    <t>DIVERS</t>
  </si>
  <si>
    <t>ISO 9100</t>
  </si>
  <si>
    <t>BRC</t>
  </si>
  <si>
    <t>CMMI</t>
  </si>
  <si>
    <t>FSC</t>
  </si>
  <si>
    <t>IFS</t>
  </si>
  <si>
    <t xml:space="preserve">Nombre total d’entreprises par référentiel sectoriel    </t>
  </si>
  <si>
    <t>ISO 17025</t>
  </si>
  <si>
    <t>ISO 17021</t>
  </si>
  <si>
    <t>ISO 17020</t>
  </si>
  <si>
    <t xml:space="preserve">Nombre total d’entreprises par référentiel d’accréditation </t>
  </si>
  <si>
    <t xml:space="preserve">Total </t>
  </si>
  <si>
    <t xml:space="preserve"> * Etant donné qu’une entreprise peut cumuler  plusieurs certifications selon des référentiels différents             </t>
  </si>
  <si>
    <t>la somme des totaux des entreprises certifiées pour chacun des référentiels dépasse  le nombre  d’entreprise  certifiées ( parce qu’il correspond en fait au nombre de certificat délivrés  )</t>
  </si>
  <si>
    <t>Résultats du programme de mise à niveau</t>
  </si>
  <si>
    <t>حصيلة برنامج التاهيل الصناعي</t>
  </si>
  <si>
    <t>situation ( fin Février 2014)</t>
  </si>
  <si>
    <t>إلى موفى فيفري</t>
  </si>
  <si>
    <t>Var 13/14</t>
  </si>
  <si>
    <t>Bilan à
fin Février 2014</t>
  </si>
  <si>
    <t xml:space="preserve">المجموع إلى إلى موفى فيفري 2014 </t>
  </si>
  <si>
    <t xml:space="preserve">نسبة النمو 14/13 </t>
  </si>
  <si>
    <t>PMN: Programme de Mise à Niveau</t>
  </si>
  <si>
    <t>برنامج التاهيل الصناعي PMN</t>
  </si>
  <si>
    <t>Adhésions:</t>
  </si>
  <si>
    <t>الإنخراطات</t>
  </si>
  <si>
    <t xml:space="preserve"> Dossiers approuvés:</t>
  </si>
  <si>
    <t>الملفات المصادق عليه</t>
  </si>
  <si>
    <t>Inv. Approuvé (MD):</t>
  </si>
  <si>
    <t>الإستثمارات المصادق عليها (م.د)</t>
  </si>
  <si>
    <t>Primes approuvées (MD):</t>
  </si>
  <si>
    <t>المنح المصادق عليها (م.د)</t>
  </si>
  <si>
    <t>Primes déboursées (MD):</t>
  </si>
  <si>
    <t>المنح التي تمّ صرفها (م.د)</t>
  </si>
  <si>
    <t>ITP: Investissements Technologiques à caractère Prioritaire</t>
  </si>
  <si>
    <t>الإستثمارات الاتكنولجية ذات الأولوية ITP</t>
  </si>
  <si>
    <t>Nbr Dossiers approuvés:</t>
  </si>
  <si>
    <t>PIRD: Primes sur les Investissements de Recherche et Développement</t>
  </si>
  <si>
    <t>منح على إستثمارات البحث والتطوير PIRD</t>
  </si>
  <si>
    <t>Nbr Dossiers examinés:</t>
  </si>
  <si>
    <t>الملفات التي تمت دراستها</t>
  </si>
  <si>
    <t>Coût d'investissement (MD):</t>
  </si>
  <si>
    <t>0.164</t>
  </si>
  <si>
    <t>قيمة الإستثمارات (م.د)</t>
  </si>
  <si>
    <t>PI: Projets Innovants et à haut contenu  technologique</t>
  </si>
  <si>
    <t>المشاريع المجددة و ذات المحتوى التكنولوجي العالي PI</t>
  </si>
  <si>
    <t>Nbr Projets approuvés:</t>
  </si>
  <si>
    <t>عدد المشاريع المصادق عليها</t>
  </si>
  <si>
    <t>Pépinières d'Entreprises</t>
  </si>
  <si>
    <t>Nb Bénéficiaires des services des pépinières</t>
  </si>
  <si>
    <t>Formation</t>
  </si>
  <si>
    <t>Entreprises réalisées hors pépinières</t>
  </si>
  <si>
    <t>Entreprises Sorties</t>
  </si>
  <si>
    <t xml:space="preserve">Nombre Entreprises hébergées </t>
  </si>
  <si>
    <t xml:space="preserve">Activité des centres d'affaires </t>
  </si>
  <si>
    <t>depuis 2005 à fin 2013</t>
  </si>
  <si>
    <t>Actions de formation</t>
  </si>
  <si>
    <t>Actions de coaching</t>
  </si>
  <si>
    <t>Ateliers de financement</t>
  </si>
  <si>
    <t xml:space="preserve">Projets réalisés </t>
  </si>
  <si>
    <t>Emplois crées</t>
  </si>
  <si>
    <t>Activité</t>
  </si>
  <si>
    <t>Nombre de 2005 à fin décembre 2012</t>
  </si>
  <si>
    <t>Nombre de 2005 à fin décembre 2013</t>
  </si>
  <si>
    <t>Investissements</t>
  </si>
  <si>
    <t>30MD</t>
  </si>
  <si>
    <t>Essaimage</t>
  </si>
  <si>
    <r>
      <t xml:space="preserve"> </t>
    </r>
    <r>
      <rPr>
        <b/>
        <sz val="14"/>
        <rFont val="Times New Roman"/>
        <family val="1"/>
      </rPr>
      <t>2006</t>
    </r>
    <r>
      <rPr>
        <b/>
        <sz val="16"/>
        <rFont val="Times New Roman"/>
        <family val="1"/>
      </rPr>
      <t xml:space="preserve"> -</t>
    </r>
    <r>
      <rPr>
        <b/>
        <sz val="14"/>
        <rFont val="Times New Roman"/>
        <family val="1"/>
      </rPr>
      <t xml:space="preserve"> 2013</t>
    </r>
  </si>
  <si>
    <t>Nb Conventions signées</t>
  </si>
  <si>
    <t>Coût d'investissement (MD)</t>
  </si>
  <si>
    <t>Nb d'Emplois</t>
  </si>
  <si>
    <t>Projets entrés  en Production</t>
  </si>
  <si>
    <t>Projets implantés dans les ZDR</t>
  </si>
  <si>
    <t xml:space="preserve"> Investissements déclarés par secteur (02 mois) </t>
  </si>
  <si>
    <t xml:space="preserve">الإستثمارات المصرح بها إلى موفى فبفري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</si>
</sst>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%"/>
    <numFmt numFmtId="165" formatCode="0.0"/>
    <numFmt numFmtId="166" formatCode="0.0_)"/>
    <numFmt numFmtId="167" formatCode="General_)"/>
    <numFmt numFmtId="168" formatCode="0.000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Times New Roman"/>
      <family val="1"/>
    </font>
    <font>
      <b/>
      <sz val="18"/>
      <color theme="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b/>
      <sz val="14"/>
      <color theme="0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8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ourier"/>
      <family val="3"/>
    </font>
    <font>
      <b/>
      <sz val="14"/>
      <name val="Calibri"/>
      <family val="2"/>
    </font>
    <font>
      <b/>
      <sz val="18"/>
      <color theme="0"/>
      <name val="Calibri"/>
      <family val="2"/>
      <scheme val="minor"/>
    </font>
    <font>
      <b/>
      <sz val="12"/>
      <color rgb="FF0F243E"/>
      <name val="Arial"/>
      <family val="2"/>
    </font>
    <font>
      <b/>
      <sz val="12"/>
      <name val="Arial"/>
      <family val="2"/>
    </font>
    <font>
      <b/>
      <sz val="11"/>
      <color rgb="FF0F243E"/>
      <name val="Arial"/>
      <family val="2"/>
    </font>
    <font>
      <b/>
      <sz val="13"/>
      <name val="Calibri"/>
      <family val="2"/>
    </font>
    <font>
      <b/>
      <sz val="13"/>
      <name val="Arial"/>
      <family val="2"/>
    </font>
    <font>
      <b/>
      <sz val="12"/>
      <color rgb="FFFF0000"/>
      <name val="Arial"/>
      <family val="2"/>
    </font>
    <font>
      <b/>
      <sz val="8"/>
      <name val="Times New Roman"/>
      <family val="1"/>
    </font>
    <font>
      <b/>
      <sz val="18"/>
      <color rgb="FFFFFF00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sz val="14"/>
      <name val="Times New Roman"/>
      <family val="1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6"/>
      <color theme="0"/>
      <name val="Arial"/>
      <family val="2"/>
    </font>
    <font>
      <b/>
      <i/>
      <sz val="18"/>
      <color theme="1"/>
      <name val="Times New Roman"/>
      <family val="1"/>
    </font>
    <font>
      <sz val="16"/>
      <name val="Arial"/>
      <family val="2"/>
    </font>
    <font>
      <b/>
      <sz val="16"/>
      <color rgb="FF66FF66"/>
      <name val="Arial"/>
      <family val="2"/>
    </font>
    <font>
      <b/>
      <sz val="16"/>
      <color rgb="FF66FF66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u/>
      <sz val="11"/>
      <color theme="10"/>
      <name val="Calibri"/>
      <family val="2"/>
    </font>
    <font>
      <b/>
      <sz val="13.5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name val="Times New Roman"/>
      <family val="1"/>
    </font>
    <font>
      <b/>
      <i/>
      <sz val="14"/>
      <color theme="0"/>
      <name val="Times New Roman"/>
      <family val="1"/>
    </font>
    <font>
      <b/>
      <i/>
      <sz val="18"/>
      <name val="Times New Roman"/>
      <family val="1"/>
    </font>
    <font>
      <b/>
      <sz val="16"/>
      <name val="Times New Roman"/>
      <family val="1"/>
    </font>
    <font>
      <b/>
      <i/>
      <sz val="8"/>
      <name val="Times New Roman"/>
      <family val="1"/>
    </font>
    <font>
      <i/>
      <sz val="10"/>
      <color indexed="8"/>
      <name val="Times New Roman"/>
      <family val="1"/>
    </font>
    <font>
      <b/>
      <i/>
      <sz val="14"/>
      <color rgb="FFFFFF00"/>
      <name val="Times New Roman"/>
      <family val="1"/>
    </font>
    <font>
      <b/>
      <sz val="12"/>
      <color rgb="FFFFFF00"/>
      <name val="Times New Roman"/>
      <family val="1"/>
    </font>
    <font>
      <b/>
      <i/>
      <sz val="14"/>
      <name val="Times New Roman"/>
      <family val="1"/>
    </font>
    <font>
      <b/>
      <sz val="18"/>
      <color theme="0"/>
      <name val="Candara"/>
      <family val="2"/>
    </font>
    <font>
      <b/>
      <sz val="20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6"/>
      <name val="Candara"/>
      <family val="2"/>
    </font>
    <font>
      <b/>
      <sz val="16"/>
      <name val="Cambria"/>
      <family val="1"/>
      <scheme val="major"/>
    </font>
    <font>
      <b/>
      <sz val="20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8"/>
      <name val="Cambria"/>
      <family val="1"/>
      <scheme val="major"/>
    </font>
    <font>
      <b/>
      <sz val="14"/>
      <color rgb="FFFF0000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b/>
      <sz val="16"/>
      <color theme="0"/>
      <name val="Arial Narrow"/>
      <family val="2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0"/>
      <color theme="0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sz val="14"/>
      <color theme="0"/>
      <name val="Times New Roman"/>
      <family val="1"/>
    </font>
    <font>
      <sz val="10"/>
      <color theme="0"/>
      <name val="Arial"/>
      <family val="2"/>
    </font>
    <font>
      <b/>
      <sz val="16"/>
      <color theme="0"/>
      <name val="Times New Roman"/>
      <family val="1"/>
    </font>
    <font>
      <b/>
      <i/>
      <sz val="16"/>
      <color theme="0"/>
      <name val="Times New Roman"/>
      <family val="1"/>
    </font>
    <font>
      <sz val="11"/>
      <color theme="1"/>
      <name val="Arial"/>
      <family val="2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2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rgb="FF00206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F1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theme="0"/>
      </left>
      <right/>
      <top style="thick">
        <color rgb="FF4F81BD"/>
      </top>
      <bottom style="thick">
        <color rgb="FF4F81BD"/>
      </bottom>
      <diagonal/>
    </border>
    <border>
      <left/>
      <right style="medium">
        <color rgb="FF365F91"/>
      </right>
      <top/>
      <bottom style="thick">
        <color rgb="FF4F81BD"/>
      </bottom>
      <diagonal/>
    </border>
    <border>
      <left style="thin">
        <color indexed="64"/>
      </left>
      <right style="thin">
        <color indexed="64"/>
      </right>
      <top style="thick">
        <color rgb="FF4F81BD"/>
      </top>
      <bottom style="thick">
        <color rgb="FF4F81BD"/>
      </bottom>
      <diagonal/>
    </border>
    <border>
      <left style="medium">
        <color rgb="FF365F91"/>
      </left>
      <right style="medium">
        <color rgb="FF365F91"/>
      </right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 style="medium">
        <color rgb="FF365F91"/>
      </right>
      <top/>
      <bottom/>
      <diagonal/>
    </border>
    <border>
      <left/>
      <right style="medium">
        <color rgb="FF365F91"/>
      </right>
      <top/>
      <bottom/>
      <diagonal/>
    </border>
    <border>
      <left style="medium">
        <color rgb="FF365F91"/>
      </left>
      <right style="medium">
        <color rgb="FF365F91"/>
      </right>
      <top/>
      <bottom/>
      <diagonal/>
    </border>
    <border>
      <left style="thick">
        <color rgb="FF4F81BD"/>
      </left>
      <right style="medium">
        <color rgb="FF365F91"/>
      </right>
      <top/>
      <bottom style="thick">
        <color rgb="FF4F81BD"/>
      </bottom>
      <diagonal/>
    </border>
    <border>
      <left style="medium">
        <color rgb="FF365F91"/>
      </left>
      <right style="medium">
        <color rgb="FF365F91"/>
      </right>
      <top/>
      <bottom style="medium">
        <color rgb="FF365F9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theme="0"/>
      </right>
      <top style="thick">
        <color rgb="FF4F81BD"/>
      </top>
      <bottom style="thick">
        <color rgb="FF4F81BD"/>
      </bottom>
      <diagonal/>
    </border>
    <border>
      <left/>
      <right style="medium">
        <color theme="3"/>
      </right>
      <top/>
      <bottom style="thick">
        <color rgb="FF4F81BD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thick">
        <color rgb="FF4F81BD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87">
    <xf numFmtId="0" fontId="0" fillId="0" borderId="0" xfId="0"/>
    <xf numFmtId="0" fontId="0" fillId="4" borderId="0" xfId="0" applyFill="1"/>
    <xf numFmtId="0" fontId="2" fillId="3" borderId="0" xfId="0" applyFont="1" applyFill="1" applyAlignment="1">
      <alignment horizontal="center"/>
    </xf>
    <xf numFmtId="0" fontId="6" fillId="0" borderId="0" xfId="0" applyFont="1"/>
    <xf numFmtId="0" fontId="10" fillId="0" borderId="0" xfId="0" applyFont="1"/>
    <xf numFmtId="164" fontId="0" fillId="0" borderId="0" xfId="1" applyNumberFormat="1" applyFont="1"/>
    <xf numFmtId="0" fontId="13" fillId="0" borderId="0" xfId="0" applyFont="1"/>
    <xf numFmtId="164" fontId="4" fillId="0" borderId="0" xfId="1" applyNumberFormat="1" applyFont="1"/>
    <xf numFmtId="9" fontId="0" fillId="0" borderId="0" xfId="1" applyFont="1"/>
    <xf numFmtId="0" fontId="20" fillId="0" borderId="0" xfId="0" applyFont="1"/>
    <xf numFmtId="0" fontId="18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4" fontId="8" fillId="2" borderId="0" xfId="1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164" fontId="19" fillId="4" borderId="0" xfId="1" applyNumberFormat="1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horizontal="center"/>
    </xf>
    <xf numFmtId="16" fontId="2" fillId="3" borderId="0" xfId="0" quotePrefix="1" applyNumberFormat="1" applyFont="1" applyFill="1" applyAlignment="1">
      <alignment horizontal="center"/>
    </xf>
    <xf numFmtId="165" fontId="8" fillId="11" borderId="0" xfId="0" applyNumberFormat="1" applyFont="1" applyFill="1" applyBorder="1" applyAlignment="1" applyProtection="1">
      <alignment horizontal="center" vertical="center"/>
    </xf>
    <xf numFmtId="165" fontId="25" fillId="9" borderId="0" xfId="0" applyNumberFormat="1" applyFont="1" applyFill="1" applyAlignment="1">
      <alignment horizontal="center"/>
    </xf>
    <xf numFmtId="166" fontId="7" fillId="4" borderId="0" xfId="0" applyNumberFormat="1" applyFont="1" applyFill="1" applyBorder="1" applyAlignment="1" applyProtection="1">
      <alignment horizontal="center" vertical="center"/>
    </xf>
    <xf numFmtId="165" fontId="7" fillId="4" borderId="0" xfId="0" applyNumberFormat="1" applyFont="1" applyFill="1" applyBorder="1" applyAlignment="1" applyProtection="1">
      <alignment horizontal="center" vertical="center"/>
    </xf>
    <xf numFmtId="166" fontId="28" fillId="4" borderId="0" xfId="0" applyNumberFormat="1" applyFont="1" applyFill="1" applyBorder="1" applyAlignment="1" applyProtection="1">
      <alignment horizontal="center" vertical="center"/>
    </xf>
    <xf numFmtId="165" fontId="28" fillId="4" borderId="0" xfId="0" applyNumberFormat="1" applyFont="1" applyFill="1" applyBorder="1" applyAlignment="1" applyProtection="1">
      <alignment horizontal="center" vertical="center"/>
    </xf>
    <xf numFmtId="164" fontId="0" fillId="4" borderId="0" xfId="1" applyNumberFormat="1" applyFont="1" applyFill="1"/>
    <xf numFmtId="0" fontId="20" fillId="4" borderId="0" xfId="0" applyFont="1" applyFill="1"/>
    <xf numFmtId="0" fontId="21" fillId="4" borderId="0" xfId="0" applyFont="1" applyFill="1" applyAlignment="1">
      <alignment horizontal="center" vertical="center"/>
    </xf>
    <xf numFmtId="165" fontId="19" fillId="4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25" fillId="9" borderId="0" xfId="0" applyFont="1" applyFill="1" applyAlignment="1">
      <alignment horizontal="left"/>
    </xf>
    <xf numFmtId="164" fontId="25" fillId="9" borderId="0" xfId="1" applyNumberFormat="1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165" fontId="3" fillId="3" borderId="0" xfId="0" applyNumberFormat="1" applyFont="1" applyFill="1" applyAlignment="1">
      <alignment horizontal="center" vertical="center"/>
    </xf>
    <xf numFmtId="164" fontId="3" fillId="3" borderId="0" xfId="1" applyNumberFormat="1" applyFont="1" applyFill="1" applyAlignment="1">
      <alignment horizontal="center" vertical="center"/>
    </xf>
    <xf numFmtId="0" fontId="17" fillId="4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165" fontId="25" fillId="10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 vertical="center"/>
    </xf>
    <xf numFmtId="164" fontId="11" fillId="4" borderId="0" xfId="1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1" fontId="11" fillId="4" borderId="0" xfId="0" applyNumberFormat="1" applyFont="1" applyFill="1" applyAlignment="1">
      <alignment horizontal="center" vertical="center"/>
    </xf>
    <xf numFmtId="165" fontId="6" fillId="0" borderId="0" xfId="0" applyNumberFormat="1" applyFont="1"/>
    <xf numFmtId="165" fontId="3" fillId="3" borderId="0" xfId="0" applyNumberFormat="1" applyFont="1" applyFill="1" applyAlignment="1">
      <alignment horizontal="center" vertical="center" wrapText="1"/>
    </xf>
    <xf numFmtId="1" fontId="11" fillId="4" borderId="0" xfId="0" applyNumberFormat="1" applyFont="1" applyFill="1" applyBorder="1" applyAlignment="1" applyProtection="1">
      <alignment horizontal="center"/>
    </xf>
    <xf numFmtId="1" fontId="6" fillId="4" borderId="0" xfId="0" applyNumberFormat="1" applyFont="1" applyFill="1" applyBorder="1" applyAlignment="1" applyProtection="1">
      <alignment horizontal="center"/>
    </xf>
    <xf numFmtId="167" fontId="0" fillId="1" borderId="1" xfId="0" applyNumberFormat="1" applyFill="1" applyBorder="1" applyAlignment="1" applyProtection="1">
      <alignment horizontal="fill"/>
    </xf>
    <xf numFmtId="167" fontId="0" fillId="1" borderId="2" xfId="0" applyNumberFormat="1" applyFill="1" applyBorder="1" applyAlignment="1" applyProtection="1">
      <alignment horizontal="fill"/>
    </xf>
    <xf numFmtId="167" fontId="0" fillId="1" borderId="3" xfId="0" applyNumberFormat="1" applyFill="1" applyBorder="1" applyAlignment="1" applyProtection="1">
      <alignment horizontal="fill"/>
    </xf>
    <xf numFmtId="167" fontId="27" fillId="1" borderId="0" xfId="0" applyNumberFormat="1" applyFont="1" applyFill="1" applyBorder="1" applyAlignment="1"/>
    <xf numFmtId="167" fontId="29" fillId="1" borderId="4" xfId="0" applyNumberFormat="1" applyFont="1" applyFill="1" applyBorder="1" applyAlignment="1" applyProtection="1">
      <alignment horizontal="center"/>
    </xf>
    <xf numFmtId="167" fontId="14" fillId="1" borderId="0" xfId="0" applyNumberFormat="1" applyFont="1" applyFill="1" applyBorder="1" applyAlignment="1"/>
    <xf numFmtId="167" fontId="14" fillId="1" borderId="0" xfId="0" applyNumberFormat="1" applyFont="1" applyFill="1" applyBorder="1"/>
    <xf numFmtId="167" fontId="14" fillId="1" borderId="5" xfId="0" applyNumberFormat="1" applyFont="1" applyFill="1" applyBorder="1"/>
    <xf numFmtId="167" fontId="30" fillId="1" borderId="4" xfId="0" applyNumberFormat="1" applyFont="1" applyFill="1" applyBorder="1"/>
    <xf numFmtId="167" fontId="30" fillId="1" borderId="0" xfId="0" applyNumberFormat="1" applyFont="1" applyFill="1" applyBorder="1" applyAlignment="1" applyProtection="1">
      <alignment horizontal="center"/>
    </xf>
    <xf numFmtId="167" fontId="30" fillId="1" borderId="5" xfId="0" applyNumberFormat="1" applyFont="1" applyFill="1" applyBorder="1" applyAlignment="1" applyProtection="1">
      <alignment horizontal="center"/>
    </xf>
    <xf numFmtId="165" fontId="29" fillId="1" borderId="0" xfId="0" applyNumberFormat="1" applyFont="1" applyFill="1" applyBorder="1" applyAlignment="1" applyProtection="1">
      <alignment horizontal="center"/>
    </xf>
    <xf numFmtId="164" fontId="29" fillId="1" borderId="0" xfId="0" applyNumberFormat="1" applyFont="1" applyFill="1" applyBorder="1" applyAlignment="1" applyProtection="1">
      <alignment horizontal="center"/>
    </xf>
    <xf numFmtId="166" fontId="29" fillId="1" borderId="0" xfId="0" applyNumberFormat="1" applyFont="1" applyFill="1" applyBorder="1" applyAlignment="1" applyProtection="1">
      <alignment horizontal="center"/>
    </xf>
    <xf numFmtId="166" fontId="29" fillId="1" borderId="5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165" fontId="25" fillId="9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165" fontId="25" fillId="10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4" fontId="31" fillId="4" borderId="0" xfId="1" applyNumberFormat="1" applyFont="1" applyFill="1" applyAlignment="1">
      <alignment horizontal="center"/>
    </xf>
    <xf numFmtId="0" fontId="0" fillId="0" borderId="0" xfId="0"/>
    <xf numFmtId="0" fontId="36" fillId="4" borderId="13" xfId="0" applyFont="1" applyFill="1" applyBorder="1" applyAlignment="1">
      <alignment horizontal="center"/>
    </xf>
    <xf numFmtId="0" fontId="37" fillId="0" borderId="14" xfId="0" applyFont="1" applyBorder="1" applyAlignment="1">
      <alignment horizontal="center" vertical="center" wrapText="1"/>
    </xf>
    <xf numFmtId="0" fontId="34" fillId="10" borderId="16" xfId="0" applyFont="1" applyFill="1" applyBorder="1"/>
    <xf numFmtId="0" fontId="16" fillId="4" borderId="16" xfId="0" applyFont="1" applyFill="1" applyBorder="1" applyAlignment="1">
      <alignment vertical="top"/>
    </xf>
    <xf numFmtId="0" fontId="37" fillId="4" borderId="16" xfId="0" applyFont="1" applyFill="1" applyBorder="1" applyAlignment="1">
      <alignment horizontal="left" vertical="center"/>
    </xf>
    <xf numFmtId="164" fontId="37" fillId="4" borderId="18" xfId="1" applyNumberFormat="1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left" vertical="center"/>
    </xf>
    <xf numFmtId="164" fontId="37" fillId="4" borderId="20" xfId="1" applyNumberFormat="1" applyFont="1" applyFill="1" applyBorder="1" applyAlignment="1">
      <alignment horizontal="center" vertical="center"/>
    </xf>
    <xf numFmtId="167" fontId="27" fillId="1" borderId="4" xfId="0" applyNumberFormat="1" applyFont="1" applyFill="1" applyBorder="1"/>
    <xf numFmtId="167" fontId="29" fillId="1" borderId="0" xfId="0" applyNumberFormat="1" applyFont="1" applyFill="1" applyBorder="1" applyAlignment="1" applyProtection="1"/>
    <xf numFmtId="167" fontId="29" fillId="1" borderId="0" xfId="0" applyNumberFormat="1" applyFont="1" applyFill="1" applyBorder="1" applyAlignment="1"/>
    <xf numFmtId="167" fontId="27" fillId="1" borderId="5" xfId="0" applyNumberFormat="1" applyFont="1" applyFill="1" applyBorder="1" applyAlignment="1"/>
    <xf numFmtId="167" fontId="30" fillId="1" borderId="0" xfId="0" applyNumberFormat="1" applyFont="1" applyFill="1" applyBorder="1" applyAlignment="1">
      <alignment horizontal="center"/>
    </xf>
    <xf numFmtId="167" fontId="30" fillId="1" borderId="5" xfId="0" applyNumberFormat="1" applyFont="1" applyFill="1" applyBorder="1" applyAlignment="1">
      <alignment horizontal="center"/>
    </xf>
    <xf numFmtId="167" fontId="42" fillId="0" borderId="4" xfId="0" applyNumberFormat="1" applyFont="1" applyBorder="1" applyAlignment="1" applyProtection="1">
      <alignment horizontal="left"/>
    </xf>
    <xf numFmtId="166" fontId="27" fillId="0" borderId="0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 applyProtection="1">
      <alignment horizontal="center"/>
    </xf>
    <xf numFmtId="165" fontId="27" fillId="0" borderId="0" xfId="0" applyNumberFormat="1" applyFont="1" applyBorder="1" applyAlignment="1" applyProtection="1">
      <alignment horizontal="center"/>
    </xf>
    <xf numFmtId="166" fontId="27" fillId="0" borderId="5" xfId="0" applyNumberFormat="1" applyFont="1" applyBorder="1" applyAlignment="1" applyProtection="1">
      <alignment horizontal="center"/>
    </xf>
    <xf numFmtId="167" fontId="42" fillId="0" borderId="4" xfId="0" applyNumberFormat="1" applyFont="1" applyBorder="1"/>
    <xf numFmtId="166" fontId="27" fillId="0" borderId="0" xfId="0" applyNumberFormat="1" applyFont="1" applyFill="1" applyBorder="1" applyAlignment="1" applyProtection="1">
      <alignment horizontal="center"/>
    </xf>
    <xf numFmtId="167" fontId="33" fillId="0" borderId="0" xfId="0" applyNumberFormat="1" applyFont="1"/>
    <xf numFmtId="167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167" fontId="27" fillId="0" borderId="5" xfId="0" applyNumberFormat="1" applyFont="1" applyBorder="1" applyAlignment="1" applyProtection="1">
      <alignment horizontal="center"/>
    </xf>
    <xf numFmtId="167" fontId="30" fillId="0" borderId="4" xfId="0" applyNumberFormat="1" applyFont="1" applyBorder="1"/>
    <xf numFmtId="167" fontId="30" fillId="1" borderId="4" xfId="0" applyNumberFormat="1" applyFont="1" applyFill="1" applyBorder="1" applyAlignment="1" applyProtection="1">
      <alignment horizontal="center"/>
    </xf>
    <xf numFmtId="167" fontId="30" fillId="1" borderId="6" xfId="0" applyNumberFormat="1" applyFont="1" applyFill="1" applyBorder="1" applyAlignment="1" applyProtection="1">
      <alignment horizontal="fill"/>
    </xf>
    <xf numFmtId="167" fontId="14" fillId="1" borderId="7" xfId="0" applyNumberFormat="1" applyFont="1" applyFill="1" applyBorder="1" applyAlignment="1" applyProtection="1">
      <alignment horizontal="center"/>
    </xf>
    <xf numFmtId="167" fontId="14" fillId="1" borderId="8" xfId="0" applyNumberFormat="1" applyFont="1" applyFill="1" applyBorder="1" applyAlignment="1" applyProtection="1">
      <alignment horizontal="center"/>
    </xf>
    <xf numFmtId="17" fontId="35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/>
    <xf numFmtId="0" fontId="32" fillId="3" borderId="0" xfId="0" applyFont="1" applyFill="1" applyAlignment="1">
      <alignment horizontal="left"/>
    </xf>
    <xf numFmtId="9" fontId="4" fillId="4" borderId="0" xfId="1" applyFont="1" applyFill="1" applyAlignment="1">
      <alignment horizontal="center"/>
    </xf>
    <xf numFmtId="9" fontId="25" fillId="9" borderId="0" xfId="0" applyNumberFormat="1" applyFont="1" applyFill="1" applyAlignment="1">
      <alignment horizontal="center"/>
    </xf>
    <xf numFmtId="0" fontId="13" fillId="3" borderId="0" xfId="0" applyFont="1" applyFill="1"/>
    <xf numFmtId="0" fontId="6" fillId="3" borderId="0" xfId="0" applyFont="1" applyFill="1"/>
    <xf numFmtId="9" fontId="25" fillId="1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18" fillId="3" borderId="0" xfId="0" applyFont="1" applyFill="1"/>
    <xf numFmtId="0" fontId="12" fillId="3" borderId="0" xfId="0" applyFont="1" applyFill="1" applyAlignment="1"/>
    <xf numFmtId="0" fontId="19" fillId="3" borderId="0" xfId="0" applyFont="1" applyFill="1"/>
    <xf numFmtId="164" fontId="43" fillId="2" borderId="0" xfId="1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45" fillId="3" borderId="0" xfId="0" applyFont="1" applyFill="1" applyBorder="1" applyAlignment="1">
      <alignment horizontal="center" vertical="center" wrapText="1" readingOrder="1"/>
    </xf>
    <xf numFmtId="17" fontId="3" fillId="3" borderId="0" xfId="0" quotePrefix="1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4" fillId="3" borderId="0" xfId="0" applyFont="1" applyFill="1"/>
    <xf numFmtId="0" fontId="15" fillId="7" borderId="0" xfId="0" applyFont="1" applyFill="1" applyAlignment="1">
      <alignment horizontal="left"/>
    </xf>
    <xf numFmtId="9" fontId="46" fillId="7" borderId="0" xfId="0" applyNumberFormat="1" applyFont="1" applyFill="1" applyBorder="1" applyAlignment="1">
      <alignment horizontal="center" vertical="center" wrapText="1" readingOrder="1"/>
    </xf>
    <xf numFmtId="1" fontId="15" fillId="7" borderId="0" xfId="0" applyNumberFormat="1" applyFont="1" applyFill="1" applyAlignment="1">
      <alignment horizontal="center"/>
    </xf>
    <xf numFmtId="0" fontId="22" fillId="4" borderId="0" xfId="0" applyFont="1" applyFill="1"/>
    <xf numFmtId="0" fontId="22" fillId="0" borderId="0" xfId="0" applyFont="1"/>
    <xf numFmtId="1" fontId="22" fillId="0" borderId="0" xfId="0" applyNumberFormat="1" applyFont="1"/>
    <xf numFmtId="9" fontId="22" fillId="0" borderId="0" xfId="1" applyFont="1"/>
    <xf numFmtId="0" fontId="25" fillId="14" borderId="0" xfId="0" applyFont="1" applyFill="1" applyAlignment="1"/>
    <xf numFmtId="9" fontId="34" fillId="14" borderId="0" xfId="0" applyNumberFormat="1" applyFont="1" applyFill="1" applyBorder="1" applyAlignment="1">
      <alignment horizontal="center" vertical="center" wrapText="1" readingOrder="1"/>
    </xf>
    <xf numFmtId="165" fontId="25" fillId="14" borderId="0" xfId="0" applyNumberFormat="1" applyFont="1" applyFill="1" applyAlignment="1">
      <alignment horizontal="center"/>
    </xf>
    <xf numFmtId="9" fontId="4" fillId="4" borderId="0" xfId="1" applyNumberFormat="1" applyFont="1" applyFill="1" applyAlignment="1">
      <alignment horizontal="center"/>
    </xf>
    <xf numFmtId="0" fontId="53" fillId="9" borderId="24" xfId="0" applyFont="1" applyFill="1" applyBorder="1" applyAlignment="1"/>
    <xf numFmtId="17" fontId="15" fillId="10" borderId="0" xfId="0" quotePrefix="1" applyNumberFormat="1" applyFont="1" applyFill="1" applyBorder="1" applyAlignment="1">
      <alignment horizontal="center"/>
    </xf>
    <xf numFmtId="0" fontId="9" fillId="4" borderId="37" xfId="0" applyFont="1" applyFill="1" applyBorder="1" applyAlignment="1">
      <alignment horizontal="left" vertical="center"/>
    </xf>
    <xf numFmtId="0" fontId="9" fillId="4" borderId="38" xfId="0" applyFont="1" applyFill="1" applyBorder="1" applyAlignment="1">
      <alignment horizontal="left" vertic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1" fontId="15" fillId="4" borderId="27" xfId="0" applyNumberFormat="1" applyFont="1" applyFill="1" applyBorder="1" applyAlignment="1">
      <alignment horizontal="center"/>
    </xf>
    <xf numFmtId="0" fontId="49" fillId="6" borderId="0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165" fontId="2" fillId="6" borderId="46" xfId="0" applyNumberFormat="1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164" fontId="56" fillId="4" borderId="0" xfId="0" applyNumberFormat="1" applyFont="1" applyFill="1"/>
    <xf numFmtId="0" fontId="56" fillId="4" borderId="0" xfId="0" applyFont="1" applyFill="1"/>
    <xf numFmtId="0" fontId="59" fillId="0" borderId="0" xfId="0" applyFont="1" applyAlignment="1">
      <alignment horizontal="justify"/>
    </xf>
    <xf numFmtId="0" fontId="60" fillId="15" borderId="42" xfId="0" applyFont="1" applyFill="1" applyBorder="1" applyAlignment="1">
      <alignment horizontal="center" vertical="center" wrapText="1"/>
    </xf>
    <xf numFmtId="0" fontId="62" fillId="15" borderId="42" xfId="0" applyFont="1" applyFill="1" applyBorder="1" applyAlignment="1">
      <alignment horizontal="center" vertical="center"/>
    </xf>
    <xf numFmtId="0" fontId="63" fillId="0" borderId="48" xfId="0" applyFont="1" applyBorder="1"/>
    <xf numFmtId="0" fontId="63" fillId="0" borderId="49" xfId="0" applyFont="1" applyBorder="1" applyAlignment="1">
      <alignment horizontal="center"/>
    </xf>
    <xf numFmtId="0" fontId="63" fillId="0" borderId="33" xfId="0" applyFont="1" applyBorder="1" applyAlignment="1">
      <alignment horizontal="center"/>
    </xf>
    <xf numFmtId="0" fontId="63" fillId="0" borderId="50" xfId="0" applyFont="1" applyBorder="1" applyAlignment="1">
      <alignment horizontal="center"/>
    </xf>
    <xf numFmtId="0" fontId="64" fillId="15" borderId="42" xfId="0" applyFont="1" applyFill="1" applyBorder="1" applyAlignment="1">
      <alignment vertical="center"/>
    </xf>
    <xf numFmtId="0" fontId="60" fillId="0" borderId="42" xfId="0" applyFont="1" applyBorder="1" applyAlignment="1">
      <alignment horizontal="center" vertical="center"/>
    </xf>
    <xf numFmtId="164" fontId="60" fillId="0" borderId="42" xfId="1" applyNumberFormat="1" applyFont="1" applyBorder="1" applyAlignment="1">
      <alignment horizontal="center" vertical="center"/>
    </xf>
    <xf numFmtId="165" fontId="60" fillId="0" borderId="42" xfId="0" applyNumberFormat="1" applyFont="1" applyBorder="1" applyAlignment="1">
      <alignment horizontal="center" vertical="center"/>
    </xf>
    <xf numFmtId="164" fontId="60" fillId="0" borderId="43" xfId="1" applyNumberFormat="1" applyFont="1" applyBorder="1" applyAlignment="1">
      <alignment horizontal="center" vertical="center"/>
    </xf>
    <xf numFmtId="0" fontId="63" fillId="0" borderId="23" xfId="0" applyFont="1" applyBorder="1"/>
    <xf numFmtId="0" fontId="63" fillId="0" borderId="0" xfId="0" applyFont="1" applyBorder="1" applyAlignment="1">
      <alignment horizontal="center"/>
    </xf>
    <xf numFmtId="164" fontId="63" fillId="0" borderId="0" xfId="1" applyNumberFormat="1" applyFont="1" applyBorder="1" applyAlignment="1">
      <alignment horizontal="center"/>
    </xf>
    <xf numFmtId="165" fontId="63" fillId="0" borderId="0" xfId="0" applyNumberFormat="1" applyFont="1" applyBorder="1" applyAlignment="1">
      <alignment horizontal="center"/>
    </xf>
    <xf numFmtId="164" fontId="63" fillId="0" borderId="24" xfId="1" applyNumberFormat="1" applyFont="1" applyBorder="1" applyAlignment="1">
      <alignment horizontal="center"/>
    </xf>
    <xf numFmtId="0" fontId="63" fillId="15" borderId="47" xfId="0" applyFont="1" applyFill="1" applyBorder="1"/>
    <xf numFmtId="0" fontId="63" fillId="0" borderId="42" xfId="0" applyFont="1" applyBorder="1" applyAlignment="1">
      <alignment horizontal="center"/>
    </xf>
    <xf numFmtId="164" fontId="63" fillId="0" borderId="42" xfId="1" applyNumberFormat="1" applyFont="1" applyBorder="1" applyAlignment="1">
      <alignment horizontal="center"/>
    </xf>
    <xf numFmtId="165" fontId="63" fillId="0" borderId="42" xfId="0" applyNumberFormat="1" applyFont="1" applyBorder="1" applyAlignment="1">
      <alignment horizontal="center"/>
    </xf>
    <xf numFmtId="0" fontId="63" fillId="15" borderId="51" xfId="0" applyFont="1" applyFill="1" applyBorder="1"/>
    <xf numFmtId="0" fontId="63" fillId="15" borderId="39" xfId="0" applyFont="1" applyFill="1" applyBorder="1"/>
    <xf numFmtId="0" fontId="63" fillId="0" borderId="52" xfId="0" applyFont="1" applyFill="1" applyBorder="1"/>
    <xf numFmtId="164" fontId="63" fillId="0" borderId="49" xfId="1" applyNumberFormat="1" applyFont="1" applyBorder="1" applyAlignment="1">
      <alignment horizontal="center"/>
    </xf>
    <xf numFmtId="165" fontId="63" fillId="0" borderId="49" xfId="0" applyNumberFormat="1" applyFont="1" applyBorder="1" applyAlignment="1">
      <alignment horizontal="center"/>
    </xf>
    <xf numFmtId="164" fontId="63" fillId="0" borderId="43" xfId="1" applyNumberFormat="1" applyFont="1" applyBorder="1" applyAlignment="1">
      <alignment horizontal="center"/>
    </xf>
    <xf numFmtId="0" fontId="10" fillId="0" borderId="0" xfId="0" applyFont="1" applyAlignment="1">
      <alignment readingOrder="2"/>
    </xf>
    <xf numFmtId="0" fontId="65" fillId="0" borderId="0" xfId="3" applyAlignment="1" applyProtection="1">
      <alignment horizontal="left" indent="1"/>
    </xf>
    <xf numFmtId="0" fontId="66" fillId="0" borderId="0" xfId="0" applyFont="1"/>
    <xf numFmtId="0" fontId="65" fillId="0" borderId="0" xfId="3" applyAlignment="1" applyProtection="1"/>
    <xf numFmtId="0" fontId="15" fillId="7" borderId="0" xfId="0" applyFont="1" applyFill="1"/>
    <xf numFmtId="0" fontId="47" fillId="7" borderId="0" xfId="0" applyFont="1" applyFill="1"/>
    <xf numFmtId="165" fontId="15" fillId="16" borderId="0" xfId="0" applyNumberFormat="1" applyFont="1" applyFill="1" applyAlignment="1">
      <alignment horizontal="center"/>
    </xf>
    <xf numFmtId="0" fontId="47" fillId="16" borderId="0" xfId="0" applyFont="1" applyFill="1" applyAlignment="1"/>
    <xf numFmtId="0" fontId="12" fillId="9" borderId="52" xfId="0" applyFont="1" applyFill="1" applyBorder="1" applyAlignment="1">
      <alignment vertical="center" wrapText="1"/>
    </xf>
    <xf numFmtId="0" fontId="53" fillId="5" borderId="49" xfId="0" applyFont="1" applyFill="1" applyBorder="1" applyAlignment="1"/>
    <xf numFmtId="0" fontId="69" fillId="5" borderId="42" xfId="0" applyFont="1" applyFill="1" applyBorder="1" applyAlignment="1">
      <alignment horizontal="left" vertical="center"/>
    </xf>
    <xf numFmtId="17" fontId="2" fillId="3" borderId="0" xfId="0" quotePrefix="1" applyNumberFormat="1" applyFont="1" applyFill="1" applyAlignment="1">
      <alignment horizontal="center"/>
    </xf>
    <xf numFmtId="1" fontId="12" fillId="5" borderId="42" xfId="0" applyNumberFormat="1" applyFont="1" applyFill="1" applyBorder="1" applyAlignment="1">
      <alignment horizontal="center" vertical="center"/>
    </xf>
    <xf numFmtId="17" fontId="15" fillId="14" borderId="0" xfId="0" quotePrefix="1" applyNumberFormat="1" applyFont="1" applyFill="1" applyAlignment="1">
      <alignment horizontal="center" vertical="center"/>
    </xf>
    <xf numFmtId="1" fontId="68" fillId="14" borderId="49" xfId="0" applyNumberFormat="1" applyFont="1" applyFill="1" applyBorder="1" applyAlignment="1">
      <alignment horizontal="center" vertical="center" wrapText="1" readingOrder="2"/>
    </xf>
    <xf numFmtId="0" fontId="70" fillId="14" borderId="43" xfId="0" applyFont="1" applyFill="1" applyBorder="1" applyAlignment="1">
      <alignment horizontal="left" vertical="center"/>
    </xf>
    <xf numFmtId="0" fontId="61" fillId="15" borderId="42" xfId="0" applyFont="1" applyFill="1" applyBorder="1" applyAlignment="1">
      <alignment horizontal="right" vertical="center"/>
    </xf>
    <xf numFmtId="0" fontId="60" fillId="15" borderId="42" xfId="0" applyFont="1" applyFill="1" applyBorder="1" applyAlignment="1">
      <alignment horizontal="centerContinuous" vertical="center"/>
    </xf>
    <xf numFmtId="0" fontId="26" fillId="4" borderId="42" xfId="0" applyFont="1" applyFill="1" applyBorder="1" applyAlignment="1">
      <alignment horizontal="center" vertical="center"/>
    </xf>
    <xf numFmtId="1" fontId="26" fillId="17" borderId="42" xfId="0" applyNumberFormat="1" applyFont="1" applyFill="1" applyBorder="1" applyAlignment="1">
      <alignment horizontal="center" vertical="center"/>
    </xf>
    <xf numFmtId="164" fontId="26" fillId="17" borderId="42" xfId="1" applyNumberFormat="1" applyFont="1" applyFill="1" applyBorder="1" applyAlignment="1">
      <alignment horizontal="center" vertical="center"/>
    </xf>
    <xf numFmtId="165" fontId="26" fillId="17" borderId="42" xfId="0" applyNumberFormat="1" applyFont="1" applyFill="1" applyBorder="1" applyAlignment="1">
      <alignment horizontal="center" vertical="center"/>
    </xf>
    <xf numFmtId="1" fontId="68" fillId="17" borderId="42" xfId="0" applyNumberFormat="1" applyFont="1" applyFill="1" applyBorder="1" applyAlignment="1">
      <alignment horizontal="center" vertical="center"/>
    </xf>
    <xf numFmtId="165" fontId="68" fillId="17" borderId="42" xfId="0" applyNumberFormat="1" applyFont="1" applyFill="1" applyBorder="1" applyAlignment="1">
      <alignment horizontal="center" vertical="center"/>
    </xf>
    <xf numFmtId="0" fontId="71" fillId="4" borderId="43" xfId="0" applyFont="1" applyFill="1" applyBorder="1" applyAlignment="1">
      <alignment horizontal="center" vertical="center"/>
    </xf>
    <xf numFmtId="0" fontId="61" fillId="15" borderId="42" xfId="0" applyFont="1" applyFill="1" applyBorder="1" applyAlignment="1">
      <alignment horizontal="left" vertical="center"/>
    </xf>
    <xf numFmtId="0" fontId="72" fillId="15" borderId="42" xfId="0" applyFont="1" applyFill="1" applyBorder="1" applyAlignment="1">
      <alignment horizontal="center" vertical="center" wrapText="1"/>
    </xf>
    <xf numFmtId="0" fontId="72" fillId="15" borderId="42" xfId="0" applyFont="1" applyFill="1" applyBorder="1" applyAlignment="1">
      <alignment horizontal="center" vertical="center"/>
    </xf>
    <xf numFmtId="0" fontId="26" fillId="7" borderId="42" xfId="0" applyFont="1" applyFill="1" applyBorder="1" applyAlignment="1">
      <alignment horizontal="center" vertical="center"/>
    </xf>
    <xf numFmtId="0" fontId="62" fillId="15" borderId="42" xfId="0" applyFont="1" applyFill="1" applyBorder="1"/>
    <xf numFmtId="1" fontId="73" fillId="0" borderId="42" xfId="0" applyNumberFormat="1" applyFont="1" applyBorder="1"/>
    <xf numFmtId="165" fontId="63" fillId="17" borderId="42" xfId="0" applyNumberFormat="1" applyFont="1" applyFill="1" applyBorder="1" applyAlignment="1">
      <alignment vertical="center"/>
    </xf>
    <xf numFmtId="165" fontId="73" fillId="0" borderId="42" xfId="0" applyNumberFormat="1" applyFont="1" applyBorder="1"/>
    <xf numFmtId="0" fontId="63" fillId="15" borderId="42" xfId="0" applyFont="1" applyFill="1" applyBorder="1" applyAlignment="1">
      <alignment vertical="center" wrapText="1"/>
    </xf>
    <xf numFmtId="0" fontId="26" fillId="7" borderId="42" xfId="0" quotePrefix="1" applyFont="1" applyFill="1" applyBorder="1" applyAlignment="1">
      <alignment horizontal="center" vertical="center"/>
    </xf>
    <xf numFmtId="0" fontId="63" fillId="15" borderId="42" xfId="0" quotePrefix="1" applyFont="1" applyFill="1" applyBorder="1" applyAlignment="1">
      <alignment horizontal="left" vertical="center" wrapText="1"/>
    </xf>
    <xf numFmtId="1" fontId="73" fillId="0" borderId="42" xfId="0" applyNumberFormat="1" applyFont="1" applyBorder="1" applyAlignment="1">
      <alignment horizontal="right"/>
    </xf>
    <xf numFmtId="165" fontId="63" fillId="17" borderId="42" xfId="0" applyNumberFormat="1" applyFont="1" applyFill="1" applyBorder="1" applyAlignment="1">
      <alignment horizontal="right" vertical="center"/>
    </xf>
    <xf numFmtId="0" fontId="12" fillId="3" borderId="52" xfId="0" applyFont="1" applyFill="1" applyBorder="1" applyAlignment="1">
      <alignment horizontal="center" vertical="center"/>
    </xf>
    <xf numFmtId="1" fontId="67" fillId="3" borderId="42" xfId="0" applyNumberFormat="1" applyFont="1" applyFill="1" applyBorder="1" applyAlignment="1">
      <alignment horizontal="center" vertical="center"/>
    </xf>
    <xf numFmtId="164" fontId="67" fillId="3" borderId="42" xfId="1" applyNumberFormat="1" applyFont="1" applyFill="1" applyBorder="1" applyAlignment="1">
      <alignment horizontal="center" vertical="center"/>
    </xf>
    <xf numFmtId="165" fontId="67" fillId="3" borderId="42" xfId="0" applyNumberFormat="1" applyFont="1" applyFill="1" applyBorder="1" applyAlignment="1">
      <alignment horizontal="center" vertical="center"/>
    </xf>
    <xf numFmtId="1" fontId="12" fillId="3" borderId="42" xfId="0" applyNumberFormat="1" applyFont="1" applyFill="1" applyBorder="1" applyAlignment="1">
      <alignment horizontal="center" vertical="center"/>
    </xf>
    <xf numFmtId="9" fontId="12" fillId="3" borderId="42" xfId="1" applyFont="1" applyFill="1" applyBorder="1" applyAlignment="1">
      <alignment horizontal="center" vertical="center"/>
    </xf>
    <xf numFmtId="165" fontId="12" fillId="3" borderId="42" xfId="0" applyNumberFormat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74" fillId="3" borderId="52" xfId="0" quotePrefix="1" applyFont="1" applyFill="1" applyBorder="1" applyAlignment="1">
      <alignment horizontal="center" vertical="center"/>
    </xf>
    <xf numFmtId="164" fontId="75" fillId="3" borderId="42" xfId="1" applyNumberFormat="1" applyFont="1" applyFill="1" applyBorder="1" applyAlignment="1">
      <alignment horizontal="center" vertical="center"/>
    </xf>
    <xf numFmtId="164" fontId="75" fillId="3" borderId="42" xfId="1" quotePrefix="1" applyNumberFormat="1" applyFont="1" applyFill="1" applyBorder="1" applyAlignment="1">
      <alignment horizontal="center" vertical="center"/>
    </xf>
    <xf numFmtId="164" fontId="12" fillId="3" borderId="42" xfId="1" applyNumberFormat="1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76" fillId="15" borderId="42" xfId="0" applyFont="1" applyFill="1" applyBorder="1" applyAlignment="1">
      <alignment vertical="center"/>
    </xf>
    <xf numFmtId="0" fontId="60" fillId="17" borderId="42" xfId="0" applyFont="1" applyFill="1" applyBorder="1" applyAlignment="1">
      <alignment vertical="center"/>
    </xf>
    <xf numFmtId="165" fontId="60" fillId="17" borderId="42" xfId="0" applyNumberFormat="1" applyFont="1" applyFill="1" applyBorder="1" applyAlignment="1">
      <alignment horizontal="right" vertical="center"/>
    </xf>
    <xf numFmtId="165" fontId="60" fillId="17" borderId="42" xfId="0" applyNumberFormat="1" applyFont="1" applyFill="1" applyBorder="1" applyAlignment="1">
      <alignment vertical="center"/>
    </xf>
    <xf numFmtId="1" fontId="60" fillId="17" borderId="42" xfId="0" applyNumberFormat="1" applyFont="1" applyFill="1" applyBorder="1" applyAlignment="1">
      <alignment vertical="center"/>
    </xf>
    <xf numFmtId="0" fontId="63" fillId="15" borderId="42" xfId="0" quotePrefix="1" applyFont="1" applyFill="1" applyBorder="1" applyAlignment="1">
      <alignment horizontal="left" vertical="center"/>
    </xf>
    <xf numFmtId="164" fontId="63" fillId="15" borderId="42" xfId="1" applyNumberFormat="1" applyFont="1" applyFill="1" applyBorder="1" applyAlignment="1">
      <alignment horizontal="right" vertical="center"/>
    </xf>
    <xf numFmtId="164" fontId="60" fillId="15" borderId="42" xfId="1" quotePrefix="1" applyNumberFormat="1" applyFont="1" applyFill="1" applyBorder="1" applyAlignment="1">
      <alignment horizontal="center" vertical="center"/>
    </xf>
    <xf numFmtId="164" fontId="63" fillId="15" borderId="42" xfId="1" quotePrefix="1" applyNumberFormat="1" applyFont="1" applyFill="1" applyBorder="1" applyAlignment="1">
      <alignment horizontal="right" vertical="center"/>
    </xf>
    <xf numFmtId="0" fontId="64" fillId="17" borderId="33" xfId="0" applyFont="1" applyFill="1" applyBorder="1"/>
    <xf numFmtId="0" fontId="63" fillId="17" borderId="0" xfId="0" applyFont="1" applyFill="1" applyBorder="1"/>
    <xf numFmtId="0" fontId="64" fillId="17" borderId="0" xfId="0" applyFont="1" applyFill="1" applyBorder="1"/>
    <xf numFmtId="0" fontId="64" fillId="0" borderId="0" xfId="0" applyFont="1" applyFill="1" applyBorder="1"/>
    <xf numFmtId="0" fontId="63" fillId="0" borderId="0" xfId="0" applyFont="1"/>
    <xf numFmtId="0" fontId="29" fillId="0" borderId="0" xfId="0" applyFont="1" applyFill="1" applyBorder="1"/>
    <xf numFmtId="17" fontId="79" fillId="3" borderId="21" xfId="0" applyNumberFormat="1" applyFont="1" applyFill="1" applyBorder="1" applyAlignment="1">
      <alignment vertical="center" wrapText="1"/>
    </xf>
    <xf numFmtId="17" fontId="80" fillId="3" borderId="0" xfId="0" quotePrefix="1" applyNumberFormat="1" applyFont="1" applyFill="1" applyBorder="1" applyAlignment="1">
      <alignment horizontal="center" vertical="center" wrapText="1"/>
    </xf>
    <xf numFmtId="0" fontId="80" fillId="3" borderId="22" xfId="0" quotePrefix="1" applyFont="1" applyFill="1" applyBorder="1" applyAlignment="1">
      <alignment horizontal="center" vertical="center"/>
    </xf>
    <xf numFmtId="0" fontId="80" fillId="3" borderId="21" xfId="0" quotePrefix="1" applyFont="1" applyFill="1" applyBorder="1" applyAlignment="1">
      <alignment horizontal="center" vertical="center"/>
    </xf>
    <xf numFmtId="17" fontId="79" fillId="3" borderId="22" xfId="0" applyNumberFormat="1" applyFont="1" applyFill="1" applyBorder="1" applyAlignment="1">
      <alignment vertical="center" wrapText="1"/>
    </xf>
    <xf numFmtId="0" fontId="81" fillId="9" borderId="21" xfId="0" applyFont="1" applyFill="1" applyBorder="1" applyAlignment="1">
      <alignment vertical="center"/>
    </xf>
    <xf numFmtId="165" fontId="82" fillId="9" borderId="0" xfId="4" applyNumberFormat="1" applyFont="1" applyFill="1" applyBorder="1" applyAlignment="1">
      <alignment horizontal="center" vertical="center" readingOrder="1"/>
    </xf>
    <xf numFmtId="165" fontId="82" fillId="9" borderId="0" xfId="0" applyNumberFormat="1" applyFont="1" applyFill="1" applyBorder="1" applyAlignment="1">
      <alignment horizontal="center" vertical="center"/>
    </xf>
    <xf numFmtId="165" fontId="82" fillId="9" borderId="22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82" fillId="9" borderId="21" xfId="4" applyNumberFormat="1" applyFont="1" applyFill="1" applyBorder="1" applyAlignment="1">
      <alignment horizontal="center" vertical="center"/>
    </xf>
    <xf numFmtId="165" fontId="82" fillId="9" borderId="0" xfId="4" applyNumberFormat="1" applyFont="1" applyFill="1" applyBorder="1" applyAlignment="1">
      <alignment horizontal="center" vertical="center"/>
    </xf>
    <xf numFmtId="0" fontId="83" fillId="9" borderId="22" xfId="0" applyFont="1" applyFill="1" applyBorder="1" applyAlignment="1">
      <alignment horizontal="right" vertical="center"/>
    </xf>
    <xf numFmtId="0" fontId="81" fillId="4" borderId="21" xfId="0" applyFont="1" applyFill="1" applyBorder="1" applyAlignment="1">
      <alignment vertical="center"/>
    </xf>
    <xf numFmtId="165" fontId="82" fillId="4" borderId="0" xfId="4" applyNumberFormat="1" applyFont="1" applyFill="1" applyBorder="1" applyAlignment="1">
      <alignment horizontal="center" vertical="center"/>
    </xf>
    <xf numFmtId="165" fontId="82" fillId="4" borderId="0" xfId="0" applyNumberFormat="1" applyFont="1" applyFill="1" applyBorder="1" applyAlignment="1">
      <alignment horizontal="center"/>
    </xf>
    <xf numFmtId="0" fontId="82" fillId="4" borderId="22" xfId="0" applyFont="1" applyFill="1" applyBorder="1" applyAlignment="1">
      <alignment horizontal="center"/>
    </xf>
    <xf numFmtId="0" fontId="82" fillId="4" borderId="21" xfId="4" applyNumberFormat="1" applyFont="1" applyFill="1" applyBorder="1" applyAlignment="1">
      <alignment horizontal="center" vertical="center"/>
    </xf>
    <xf numFmtId="0" fontId="82" fillId="4" borderId="0" xfId="4" applyNumberFormat="1" applyFont="1" applyFill="1" applyBorder="1" applyAlignment="1">
      <alignment horizontal="center" vertical="center"/>
    </xf>
    <xf numFmtId="0" fontId="82" fillId="4" borderId="22" xfId="0" applyFont="1" applyFill="1" applyBorder="1" applyAlignment="1">
      <alignment vertical="center" wrapText="1"/>
    </xf>
    <xf numFmtId="165" fontId="84" fillId="4" borderId="0" xfId="4" applyNumberFormat="1" applyFont="1" applyFill="1" applyBorder="1" applyAlignment="1">
      <alignment horizontal="center" vertical="center"/>
    </xf>
    <xf numFmtId="165" fontId="84" fillId="4" borderId="0" xfId="0" applyNumberFormat="1" applyFont="1" applyFill="1" applyBorder="1" applyAlignment="1">
      <alignment horizontal="center"/>
    </xf>
    <xf numFmtId="0" fontId="84" fillId="4" borderId="0" xfId="4" applyNumberFormat="1" applyFont="1" applyFill="1" applyBorder="1" applyAlignment="1">
      <alignment horizontal="center" vertical="center"/>
    </xf>
    <xf numFmtId="165" fontId="82" fillId="4" borderId="22" xfId="0" applyNumberFormat="1" applyFont="1" applyFill="1" applyBorder="1" applyAlignment="1">
      <alignment horizontal="center"/>
    </xf>
    <xf numFmtId="165" fontId="82" fillId="4" borderId="21" xfId="4" applyNumberFormat="1" applyFont="1" applyFill="1" applyBorder="1" applyAlignment="1">
      <alignment horizontal="center" vertical="center"/>
    </xf>
    <xf numFmtId="165" fontId="84" fillId="4" borderId="22" xfId="0" applyNumberFormat="1" applyFont="1" applyFill="1" applyBorder="1" applyAlignment="1">
      <alignment horizontal="center"/>
    </xf>
    <xf numFmtId="165" fontId="84" fillId="4" borderId="21" xfId="4" applyNumberFormat="1" applyFont="1" applyFill="1" applyBorder="1" applyAlignment="1">
      <alignment horizontal="center" vertical="center"/>
    </xf>
    <xf numFmtId="0" fontId="82" fillId="4" borderId="22" xfId="0" applyFont="1" applyFill="1" applyBorder="1" applyAlignment="1">
      <alignment vertical="center"/>
    </xf>
    <xf numFmtId="0" fontId="82" fillId="9" borderId="21" xfId="0" applyFont="1" applyFill="1" applyBorder="1" applyAlignment="1">
      <alignment vertical="center"/>
    </xf>
    <xf numFmtId="165" fontId="84" fillId="9" borderId="0" xfId="4" applyNumberFormat="1" applyFont="1" applyFill="1" applyBorder="1" applyAlignment="1">
      <alignment horizontal="center" vertical="center"/>
    </xf>
    <xf numFmtId="165" fontId="82" fillId="9" borderId="0" xfId="0" applyNumberFormat="1" applyFont="1" applyFill="1" applyBorder="1" applyAlignment="1">
      <alignment horizontal="center"/>
    </xf>
    <xf numFmtId="0" fontId="83" fillId="9" borderId="22" xfId="0" applyFont="1" applyFill="1" applyBorder="1" applyAlignment="1">
      <alignment vertical="center"/>
    </xf>
    <xf numFmtId="165" fontId="84" fillId="9" borderId="22" xfId="0" applyNumberFormat="1" applyFont="1" applyFill="1" applyBorder="1" applyAlignment="1">
      <alignment horizontal="center" vertical="center"/>
    </xf>
    <xf numFmtId="165" fontId="84" fillId="9" borderId="21" xfId="4" applyNumberFormat="1" applyFont="1" applyFill="1" applyBorder="1" applyAlignment="1">
      <alignment horizontal="center" vertical="center"/>
    </xf>
    <xf numFmtId="0" fontId="82" fillId="9" borderId="0" xfId="4" applyNumberFormat="1" applyFont="1" applyFill="1" applyBorder="1" applyAlignment="1">
      <alignment horizontal="center" vertical="center"/>
    </xf>
    <xf numFmtId="0" fontId="82" fillId="12" borderId="30" xfId="0" applyFont="1" applyFill="1" applyBorder="1" applyAlignment="1">
      <alignment vertical="center"/>
    </xf>
    <xf numFmtId="165" fontId="85" fillId="12" borderId="31" xfId="4" applyNumberFormat="1" applyFont="1" applyFill="1" applyBorder="1" applyAlignment="1">
      <alignment horizontal="center"/>
    </xf>
    <xf numFmtId="165" fontId="86" fillId="12" borderId="31" xfId="0" applyNumberFormat="1" applyFont="1" applyFill="1" applyBorder="1" applyAlignment="1">
      <alignment horizontal="center"/>
    </xf>
    <xf numFmtId="165" fontId="86" fillId="12" borderId="32" xfId="0" applyNumberFormat="1" applyFont="1" applyFill="1" applyBorder="1" applyAlignment="1">
      <alignment horizontal="center"/>
    </xf>
    <xf numFmtId="165" fontId="86" fillId="12" borderId="30" xfId="4" applyNumberFormat="1" applyFont="1" applyFill="1" applyBorder="1" applyAlignment="1">
      <alignment horizontal="center" vertical="center"/>
    </xf>
    <xf numFmtId="165" fontId="82" fillId="12" borderId="31" xfId="4" applyNumberFormat="1" applyFont="1" applyFill="1" applyBorder="1" applyAlignment="1">
      <alignment horizontal="center" vertical="center"/>
    </xf>
    <xf numFmtId="165" fontId="84" fillId="12" borderId="31" xfId="4" applyNumberFormat="1" applyFont="1" applyFill="1" applyBorder="1" applyAlignment="1">
      <alignment horizontal="center" vertical="center"/>
    </xf>
    <xf numFmtId="0" fontId="83" fillId="12" borderId="32" xfId="0" applyFont="1" applyFill="1" applyBorder="1" applyAlignment="1">
      <alignment horizontal="right" vertical="center"/>
    </xf>
    <xf numFmtId="16" fontId="38" fillId="4" borderId="15" xfId="0" quotePrefix="1" applyNumberFormat="1" applyFont="1" applyFill="1" applyBorder="1" applyAlignment="1">
      <alignment horizontal="center" vertical="center" wrapText="1"/>
    </xf>
    <xf numFmtId="165" fontId="40" fillId="10" borderId="17" xfId="0" applyNumberFormat="1" applyFont="1" applyFill="1" applyBorder="1" applyAlignment="1">
      <alignment horizontal="center" vertical="center"/>
    </xf>
    <xf numFmtId="165" fontId="40" fillId="10" borderId="18" xfId="0" applyNumberFormat="1" applyFont="1" applyFill="1" applyBorder="1" applyAlignment="1">
      <alignment horizontal="center" vertical="center" wrapText="1"/>
    </xf>
    <xf numFmtId="165" fontId="40" fillId="10" borderId="0" xfId="0" applyNumberFormat="1" applyFont="1" applyFill="1" applyBorder="1" applyAlignment="1">
      <alignment horizontal="center" vertical="center" wrapText="1"/>
    </xf>
    <xf numFmtId="164" fontId="87" fillId="10" borderId="18" xfId="1" applyNumberFormat="1" applyFont="1" applyFill="1" applyBorder="1" applyAlignment="1">
      <alignment horizontal="center" vertical="center"/>
    </xf>
    <xf numFmtId="165" fontId="39" fillId="4" borderId="17" xfId="0" applyNumberFormat="1" applyFont="1" applyFill="1" applyBorder="1" applyAlignment="1">
      <alignment horizontal="center" vertical="center"/>
    </xf>
    <xf numFmtId="165" fontId="40" fillId="4" borderId="18" xfId="0" applyNumberFormat="1" applyFont="1" applyFill="1" applyBorder="1" applyAlignment="1">
      <alignment horizontal="center" vertical="center" wrapText="1"/>
    </xf>
    <xf numFmtId="165" fontId="40" fillId="4" borderId="0" xfId="0" applyNumberFormat="1" applyFont="1" applyFill="1" applyBorder="1" applyAlignment="1">
      <alignment horizontal="center" vertical="center" wrapText="1"/>
    </xf>
    <xf numFmtId="165" fontId="9" fillId="4" borderId="18" xfId="1" applyNumberFormat="1" applyFont="1" applyFill="1" applyBorder="1" applyAlignment="1">
      <alignment horizontal="center" vertical="center"/>
    </xf>
    <xf numFmtId="165" fontId="40" fillId="4" borderId="17" xfId="0" applyNumberFormat="1" applyFont="1" applyFill="1" applyBorder="1" applyAlignment="1">
      <alignment horizontal="center" vertical="center"/>
    </xf>
    <xf numFmtId="164" fontId="41" fillId="4" borderId="18" xfId="1" applyNumberFormat="1" applyFont="1" applyFill="1" applyBorder="1" applyAlignment="1">
      <alignment horizontal="center" vertical="center"/>
    </xf>
    <xf numFmtId="165" fontId="40" fillId="4" borderId="13" xfId="0" applyNumberFormat="1" applyFont="1" applyFill="1" applyBorder="1" applyAlignment="1">
      <alignment horizontal="center" vertical="center"/>
    </xf>
    <xf numFmtId="165" fontId="40" fillId="4" borderId="13" xfId="1" applyNumberFormat="1" applyFont="1" applyFill="1" applyBorder="1" applyAlignment="1">
      <alignment horizontal="center" vertical="center"/>
    </xf>
    <xf numFmtId="164" fontId="41" fillId="4" borderId="20" xfId="1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44" fillId="0" borderId="0" xfId="0" applyFont="1"/>
    <xf numFmtId="17" fontId="44" fillId="0" borderId="0" xfId="0" applyNumberFormat="1" applyFont="1" applyAlignment="1">
      <alignment horizontal="center"/>
    </xf>
    <xf numFmtId="1" fontId="44" fillId="0" borderId="0" xfId="0" applyNumberFormat="1" applyFont="1" applyAlignment="1">
      <alignment horizontal="center"/>
    </xf>
    <xf numFmtId="164" fontId="44" fillId="0" borderId="0" xfId="1" applyNumberFormat="1" applyFont="1"/>
    <xf numFmtId="9" fontId="44" fillId="0" borderId="0" xfId="1" applyFont="1"/>
    <xf numFmtId="9" fontId="44" fillId="0" borderId="0" xfId="0" applyNumberFormat="1" applyFont="1"/>
    <xf numFmtId="9" fontId="88" fillId="17" borderId="42" xfId="1" applyFont="1" applyFill="1" applyBorder="1" applyAlignment="1">
      <alignment horizontal="center" vertical="center"/>
    </xf>
    <xf numFmtId="164" fontId="23" fillId="17" borderId="42" xfId="1" applyNumberFormat="1" applyFont="1" applyFill="1" applyBorder="1" applyAlignment="1">
      <alignment horizontal="center" vertical="center"/>
    </xf>
    <xf numFmtId="0" fontId="89" fillId="7" borderId="43" xfId="0" applyFont="1" applyFill="1" applyBorder="1" applyAlignment="1">
      <alignment horizontal="center" vertical="center" wrapText="1"/>
    </xf>
    <xf numFmtId="0" fontId="89" fillId="4" borderId="43" xfId="0" applyFont="1" applyFill="1" applyBorder="1" applyAlignment="1">
      <alignment horizontal="center" vertical="center" wrapText="1"/>
    </xf>
    <xf numFmtId="0" fontId="89" fillId="7" borderId="43" xfId="0" applyFont="1" applyFill="1" applyBorder="1" applyAlignment="1">
      <alignment horizontal="center" vertical="center"/>
    </xf>
    <xf numFmtId="0" fontId="89" fillId="4" borderId="43" xfId="0" applyFont="1" applyFill="1" applyBorder="1" applyAlignment="1">
      <alignment horizontal="center" vertical="center"/>
    </xf>
    <xf numFmtId="164" fontId="17" fillId="10" borderId="0" xfId="1" applyNumberFormat="1" applyFont="1" applyFill="1" applyAlignment="1">
      <alignment horizontal="center"/>
    </xf>
    <xf numFmtId="49" fontId="38" fillId="4" borderId="15" xfId="0" applyNumberFormat="1" applyFont="1" applyFill="1" applyBorder="1" applyAlignment="1">
      <alignment horizontal="center" vertical="center" wrapText="1"/>
    </xf>
    <xf numFmtId="164" fontId="41" fillId="10" borderId="18" xfId="1" applyNumberFormat="1" applyFont="1" applyFill="1" applyBorder="1" applyAlignment="1">
      <alignment horizontal="center" vertical="center"/>
    </xf>
    <xf numFmtId="165" fontId="37" fillId="4" borderId="18" xfId="1" applyNumberFormat="1" applyFont="1" applyFill="1" applyBorder="1" applyAlignment="1">
      <alignment horizontal="center" vertical="center"/>
    </xf>
    <xf numFmtId="0" fontId="94" fillId="0" borderId="0" xfId="0" applyFont="1"/>
    <xf numFmtId="0" fontId="96" fillId="3" borderId="64" xfId="0" applyFont="1" applyFill="1" applyBorder="1" applyAlignment="1">
      <alignment horizontal="center" wrapText="1"/>
    </xf>
    <xf numFmtId="0" fontId="97" fillId="7" borderId="22" xfId="0" applyFont="1" applyFill="1" applyBorder="1"/>
    <xf numFmtId="0" fontId="9" fillId="7" borderId="65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97" fillId="7" borderId="66" xfId="0" applyFont="1" applyFill="1" applyBorder="1"/>
    <xf numFmtId="0" fontId="9" fillId="7" borderId="67" xfId="0" applyFont="1" applyFill="1" applyBorder="1" applyAlignment="1">
      <alignment horizontal="center"/>
    </xf>
    <xf numFmtId="0" fontId="9" fillId="7" borderId="66" xfId="0" applyFont="1" applyFill="1" applyBorder="1" applyAlignment="1">
      <alignment horizontal="center"/>
    </xf>
    <xf numFmtId="0" fontId="9" fillId="7" borderId="68" xfId="0" applyFont="1" applyFill="1" applyBorder="1" applyAlignment="1">
      <alignment horizontal="center"/>
    </xf>
    <xf numFmtId="0" fontId="97" fillId="7" borderId="27" xfId="0" applyFont="1" applyFill="1" applyBorder="1"/>
    <xf numFmtId="0" fontId="9" fillId="7" borderId="69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0" fontId="97" fillId="7" borderId="70" xfId="0" applyFont="1" applyFill="1" applyBorder="1"/>
    <xf numFmtId="0" fontId="9" fillId="7" borderId="71" xfId="0" applyFont="1" applyFill="1" applyBorder="1" applyAlignment="1">
      <alignment horizontal="center"/>
    </xf>
    <xf numFmtId="0" fontId="9" fillId="7" borderId="70" xfId="0" applyFont="1" applyFill="1" applyBorder="1" applyAlignment="1">
      <alignment horizontal="center"/>
    </xf>
    <xf numFmtId="0" fontId="54" fillId="3" borderId="32" xfId="0" applyFont="1" applyFill="1" applyBorder="1" applyAlignment="1">
      <alignment horizontal="center"/>
    </xf>
    <xf numFmtId="0" fontId="54" fillId="3" borderId="74" xfId="0" applyFont="1" applyFill="1" applyBorder="1" applyAlignment="1">
      <alignment horizontal="center" vertical="center" wrapText="1"/>
    </xf>
    <xf numFmtId="0" fontId="93" fillId="3" borderId="75" xfId="0" applyFont="1" applyFill="1" applyBorder="1" applyAlignment="1">
      <alignment horizontal="center" vertical="center" wrapText="1"/>
    </xf>
    <xf numFmtId="0" fontId="98" fillId="4" borderId="76" xfId="0" applyFont="1" applyFill="1" applyBorder="1" applyAlignment="1">
      <alignment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77" xfId="0" applyFont="1" applyFill="1" applyBorder="1" applyAlignment="1">
      <alignment horizontal="center" vertical="center"/>
    </xf>
    <xf numFmtId="0" fontId="99" fillId="19" borderId="78" xfId="0" applyFont="1" applyFill="1" applyBorder="1" applyAlignment="1">
      <alignment vertical="center"/>
    </xf>
    <xf numFmtId="0" fontId="49" fillId="19" borderId="42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9" fillId="19" borderId="79" xfId="0" applyFont="1" applyFill="1" applyBorder="1" applyAlignment="1">
      <alignment vertical="center"/>
    </xf>
    <xf numFmtId="0" fontId="49" fillId="19" borderId="77" xfId="0" applyFont="1" applyFill="1" applyBorder="1" applyAlignment="1">
      <alignment horizontal="center" vertical="center"/>
    </xf>
    <xf numFmtId="0" fontId="99" fillId="19" borderId="30" xfId="0" applyFont="1" applyFill="1" applyBorder="1" applyAlignment="1">
      <alignment vertical="center"/>
    </xf>
    <xf numFmtId="0" fontId="49" fillId="19" borderId="77" xfId="0" applyFont="1" applyFill="1" applyBorder="1" applyAlignment="1">
      <alignment horizontal="center"/>
    </xf>
    <xf numFmtId="0" fontId="99" fillId="4" borderId="30" xfId="0" applyFont="1" applyFill="1" applyBorder="1" applyAlignment="1">
      <alignment vertical="center"/>
    </xf>
    <xf numFmtId="0" fontId="49" fillId="4" borderId="0" xfId="0" applyFont="1" applyFill="1" applyBorder="1" applyAlignment="1">
      <alignment horizontal="center"/>
    </xf>
    <xf numFmtId="0" fontId="93" fillId="3" borderId="80" xfId="0" applyFont="1" applyFill="1" applyBorder="1" applyAlignment="1">
      <alignment horizontal="left"/>
    </xf>
    <xf numFmtId="0" fontId="93" fillId="3" borderId="3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01" fillId="0" borderId="0" xfId="0" applyFont="1" applyAlignment="1">
      <alignment horizontal="left" indent="4"/>
    </xf>
    <xf numFmtId="0" fontId="0" fillId="0" borderId="0" xfId="0" applyAlignment="1">
      <alignment horizontal="center"/>
    </xf>
    <xf numFmtId="0" fontId="102" fillId="2" borderId="53" xfId="0" applyFont="1" applyFill="1" applyBorder="1"/>
    <xf numFmtId="0" fontId="102" fillId="2" borderId="54" xfId="0" applyFont="1" applyFill="1" applyBorder="1" applyAlignment="1">
      <alignment horizontal="center"/>
    </xf>
    <xf numFmtId="0" fontId="102" fillId="2" borderId="55" xfId="0" applyFont="1" applyFill="1" applyBorder="1" applyAlignment="1">
      <alignment horizontal="center"/>
    </xf>
    <xf numFmtId="9" fontId="35" fillId="20" borderId="53" xfId="0" applyNumberFormat="1" applyFont="1" applyFill="1" applyBorder="1" applyAlignment="1">
      <alignment horizontal="center" vertical="center"/>
    </xf>
    <xf numFmtId="9" fontId="35" fillId="20" borderId="54" xfId="0" applyNumberFormat="1" applyFont="1" applyFill="1" applyBorder="1" applyAlignment="1">
      <alignment horizontal="center" vertical="center"/>
    </xf>
    <xf numFmtId="0" fontId="35" fillId="20" borderId="54" xfId="0" quotePrefix="1" applyFont="1" applyFill="1" applyBorder="1" applyAlignment="1">
      <alignment horizontal="center" vertical="center"/>
    </xf>
    <xf numFmtId="0" fontId="35" fillId="20" borderId="55" xfId="0" applyFont="1" applyFill="1" applyBorder="1" applyAlignment="1">
      <alignment horizontal="center" vertical="center"/>
    </xf>
    <xf numFmtId="0" fontId="103" fillId="0" borderId="36" xfId="0" applyFont="1" applyBorder="1" applyAlignment="1">
      <alignment horizontal="left" vertical="center"/>
    </xf>
    <xf numFmtId="0" fontId="103" fillId="4" borderId="39" xfId="0" applyFont="1" applyFill="1" applyBorder="1" applyAlignment="1">
      <alignment horizontal="center" vertical="center"/>
    </xf>
    <xf numFmtId="164" fontId="104" fillId="4" borderId="39" xfId="1" applyNumberFormat="1" applyFont="1" applyFill="1" applyBorder="1" applyAlignment="1">
      <alignment horizontal="center" vertical="center"/>
    </xf>
    <xf numFmtId="0" fontId="103" fillId="4" borderId="82" xfId="0" applyFont="1" applyFill="1" applyBorder="1" applyAlignment="1">
      <alignment horizontal="center" vertical="center"/>
    </xf>
    <xf numFmtId="0" fontId="103" fillId="4" borderId="69" xfId="0" applyFont="1" applyFill="1" applyBorder="1" applyAlignment="1">
      <alignment horizontal="center" vertical="center"/>
    </xf>
    <xf numFmtId="164" fontId="104" fillId="4" borderId="39" xfId="0" applyNumberFormat="1" applyFont="1" applyFill="1" applyBorder="1" applyAlignment="1">
      <alignment horizontal="center" vertical="center"/>
    </xf>
    <xf numFmtId="1" fontId="103" fillId="4" borderId="39" xfId="0" applyNumberFormat="1" applyFont="1" applyFill="1" applyBorder="1" applyAlignment="1">
      <alignment horizontal="center" vertical="center"/>
    </xf>
    <xf numFmtId="0" fontId="105" fillId="4" borderId="82" xfId="0" applyFont="1" applyFill="1" applyBorder="1" applyAlignment="1">
      <alignment horizontal="center" vertical="center"/>
    </xf>
    <xf numFmtId="0" fontId="103" fillId="0" borderId="77" xfId="0" applyFont="1" applyBorder="1" applyAlignment="1">
      <alignment horizontal="left" vertical="center"/>
    </xf>
    <xf numFmtId="0" fontId="103" fillId="4" borderId="42" xfId="0" applyFont="1" applyFill="1" applyBorder="1" applyAlignment="1">
      <alignment horizontal="center" vertical="center"/>
    </xf>
    <xf numFmtId="164" fontId="103" fillId="4" borderId="42" xfId="1" applyNumberFormat="1" applyFont="1" applyFill="1" applyBorder="1" applyAlignment="1">
      <alignment horizontal="center" vertical="center"/>
    </xf>
    <xf numFmtId="0" fontId="103" fillId="4" borderId="83" xfId="0" applyFont="1" applyFill="1" applyBorder="1" applyAlignment="1">
      <alignment horizontal="center" vertical="center"/>
    </xf>
    <xf numFmtId="0" fontId="103" fillId="4" borderId="67" xfId="0" applyFont="1" applyFill="1" applyBorder="1" applyAlignment="1">
      <alignment horizontal="center" vertical="center"/>
    </xf>
    <xf numFmtId="164" fontId="103" fillId="4" borderId="42" xfId="0" applyNumberFormat="1" applyFont="1" applyFill="1" applyBorder="1" applyAlignment="1">
      <alignment horizontal="center" vertical="center"/>
    </xf>
    <xf numFmtId="1" fontId="103" fillId="4" borderId="42" xfId="0" applyNumberFormat="1" applyFont="1" applyFill="1" applyBorder="1" applyAlignment="1">
      <alignment horizontal="center" vertical="center"/>
    </xf>
    <xf numFmtId="0" fontId="24" fillId="4" borderId="83" xfId="0" applyFont="1" applyFill="1" applyBorder="1" applyAlignment="1">
      <alignment horizontal="center" vertical="center"/>
    </xf>
    <xf numFmtId="165" fontId="103" fillId="4" borderId="42" xfId="0" applyNumberFormat="1" applyFont="1" applyFill="1" applyBorder="1" applyAlignment="1">
      <alignment horizontal="center" vertical="center"/>
    </xf>
    <xf numFmtId="164" fontId="104" fillId="4" borderId="42" xfId="1" applyNumberFormat="1" applyFont="1" applyFill="1" applyBorder="1" applyAlignment="1">
      <alignment horizontal="center" vertical="center"/>
    </xf>
    <xf numFmtId="164" fontId="104" fillId="4" borderId="42" xfId="0" applyNumberFormat="1" applyFont="1" applyFill="1" applyBorder="1" applyAlignment="1">
      <alignment horizontal="center" vertical="center"/>
    </xf>
    <xf numFmtId="0" fontId="103" fillId="4" borderId="84" xfId="0" applyFont="1" applyFill="1" applyBorder="1" applyAlignment="1">
      <alignment horizontal="center" vertical="center"/>
    </xf>
    <xf numFmtId="165" fontId="103" fillId="4" borderId="84" xfId="0" applyNumberFormat="1" applyFont="1" applyFill="1" applyBorder="1" applyAlignment="1">
      <alignment horizontal="center" vertical="center"/>
    </xf>
    <xf numFmtId="0" fontId="103" fillId="4" borderId="85" xfId="0" applyFont="1" applyFill="1" applyBorder="1" applyAlignment="1">
      <alignment horizontal="center" vertical="center"/>
    </xf>
    <xf numFmtId="0" fontId="103" fillId="4" borderId="86" xfId="0" applyFont="1" applyFill="1" applyBorder="1" applyAlignment="1">
      <alignment horizontal="center" vertical="center"/>
    </xf>
    <xf numFmtId="164" fontId="103" fillId="4" borderId="39" xfId="1" applyNumberFormat="1" applyFont="1" applyFill="1" applyBorder="1" applyAlignment="1">
      <alignment horizontal="center" vertical="center"/>
    </xf>
    <xf numFmtId="164" fontId="103" fillId="4" borderId="39" xfId="0" applyNumberFormat="1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/>
    </xf>
    <xf numFmtId="0" fontId="106" fillId="0" borderId="0" xfId="0" applyFont="1"/>
    <xf numFmtId="0" fontId="105" fillId="4" borderId="83" xfId="0" applyFont="1" applyFill="1" applyBorder="1" applyAlignment="1">
      <alignment horizontal="center" vertical="center"/>
    </xf>
    <xf numFmtId="2" fontId="103" fillId="4" borderId="84" xfId="0" applyNumberFormat="1" applyFont="1" applyFill="1" applyBorder="1" applyAlignment="1">
      <alignment horizontal="center" vertical="center"/>
    </xf>
    <xf numFmtId="2" fontId="103" fillId="4" borderId="42" xfId="0" applyNumberFormat="1" applyFont="1" applyFill="1" applyBorder="1" applyAlignment="1">
      <alignment horizontal="center" vertical="center"/>
    </xf>
    <xf numFmtId="0" fontId="103" fillId="2" borderId="25" xfId="0" applyFont="1" applyFill="1" applyBorder="1" applyAlignment="1"/>
    <xf numFmtId="0" fontId="103" fillId="2" borderId="26" xfId="0" applyFont="1" applyFill="1" applyBorder="1" applyAlignment="1"/>
    <xf numFmtId="0" fontId="103" fillId="2" borderId="27" xfId="0" applyFont="1" applyFill="1" applyBorder="1" applyAlignment="1"/>
    <xf numFmtId="165" fontId="103" fillId="4" borderId="47" xfId="0" applyNumberFormat="1" applyFont="1" applyFill="1" applyBorder="1" applyAlignment="1">
      <alignment horizontal="center" vertical="center"/>
    </xf>
    <xf numFmtId="49" fontId="24" fillId="0" borderId="33" xfId="0" applyNumberFormat="1" applyFont="1" applyBorder="1" applyAlignment="1">
      <alignment horizontal="center"/>
    </xf>
    <xf numFmtId="2" fontId="103" fillId="4" borderId="87" xfId="0" applyNumberFormat="1" applyFont="1" applyFill="1" applyBorder="1" applyAlignment="1">
      <alignment horizontal="center" vertical="center"/>
    </xf>
    <xf numFmtId="0" fontId="24" fillId="0" borderId="36" xfId="0" applyFont="1" applyBorder="1" applyAlignment="1">
      <alignment horizontal="left" vertical="center"/>
    </xf>
    <xf numFmtId="49" fontId="24" fillId="0" borderId="42" xfId="0" applyNumberFormat="1" applyFont="1" applyBorder="1" applyAlignment="1">
      <alignment horizontal="center"/>
    </xf>
    <xf numFmtId="0" fontId="103" fillId="0" borderId="88" xfId="0" applyFont="1" applyBorder="1" applyAlignment="1">
      <alignment horizontal="left" vertical="center"/>
    </xf>
    <xf numFmtId="49" fontId="24" fillId="0" borderId="84" xfId="0" applyNumberFormat="1" applyFont="1" applyBorder="1" applyAlignment="1">
      <alignment horizontal="center"/>
    </xf>
    <xf numFmtId="2" fontId="103" fillId="4" borderId="85" xfId="0" applyNumberFormat="1" applyFont="1" applyFill="1" applyBorder="1" applyAlignment="1">
      <alignment horizontal="center" vertical="center"/>
    </xf>
    <xf numFmtId="0" fontId="103" fillId="4" borderId="76" xfId="0" applyFont="1" applyFill="1" applyBorder="1" applyAlignment="1">
      <alignment horizontal="center" vertical="center"/>
    </xf>
    <xf numFmtId="164" fontId="103" fillId="4" borderId="84" xfId="0" applyNumberFormat="1" applyFont="1" applyFill="1" applyBorder="1" applyAlignment="1">
      <alignment horizontal="center" vertical="center"/>
    </xf>
    <xf numFmtId="0" fontId="24" fillId="4" borderId="85" xfId="0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0" fontId="0" fillId="22" borderId="0" xfId="0" applyFill="1"/>
    <xf numFmtId="0" fontId="8" fillId="22" borderId="0" xfId="0" applyFont="1" applyFill="1" applyAlignment="1">
      <alignment horizontal="center" vertical="center"/>
    </xf>
    <xf numFmtId="0" fontId="14" fillId="4" borderId="0" xfId="0" applyFont="1" applyFill="1"/>
    <xf numFmtId="0" fontId="89" fillId="23" borderId="89" xfId="0" applyFont="1" applyFill="1" applyBorder="1" applyAlignment="1">
      <alignment horizontal="center" vertical="center"/>
    </xf>
    <xf numFmtId="0" fontId="89" fillId="23" borderId="89" xfId="0" applyFont="1" applyFill="1" applyBorder="1" applyAlignment="1">
      <alignment horizontal="center" vertical="center" wrapText="1"/>
    </xf>
    <xf numFmtId="3" fontId="89" fillId="23" borderId="89" xfId="0" applyNumberFormat="1" applyFont="1" applyFill="1" applyBorder="1" applyAlignment="1">
      <alignment horizontal="center" vertical="center" wrapText="1"/>
    </xf>
    <xf numFmtId="0" fontId="71" fillId="24" borderId="89" xfId="0" applyFont="1" applyFill="1" applyBorder="1" applyAlignment="1">
      <alignment horizontal="center" vertical="center" wrapText="1"/>
    </xf>
    <xf numFmtId="0" fontId="108" fillId="24" borderId="89" xfId="0" applyFont="1" applyFill="1" applyBorder="1" applyAlignment="1">
      <alignment horizontal="center" vertical="center"/>
    </xf>
    <xf numFmtId="0" fontId="109" fillId="23" borderId="89" xfId="0" applyFont="1" applyFill="1" applyBorder="1" applyAlignment="1">
      <alignment horizontal="center" vertical="center"/>
    </xf>
    <xf numFmtId="0" fontId="71" fillId="24" borderId="89" xfId="0" applyFont="1" applyFill="1" applyBorder="1" applyAlignment="1">
      <alignment horizontal="center" vertical="center"/>
    </xf>
    <xf numFmtId="0" fontId="12" fillId="4" borderId="90" xfId="0" applyFont="1" applyFill="1" applyBorder="1" applyAlignment="1">
      <alignment horizontal="center" vertical="center"/>
    </xf>
    <xf numFmtId="0" fontId="110" fillId="4" borderId="90" xfId="0" applyFont="1" applyFill="1" applyBorder="1" applyAlignment="1">
      <alignment horizontal="center" vertical="center"/>
    </xf>
    <xf numFmtId="0" fontId="111" fillId="4" borderId="90" xfId="0" applyFont="1" applyFill="1" applyBorder="1"/>
    <xf numFmtId="0" fontId="92" fillId="0" borderId="0" xfId="0" applyFont="1"/>
    <xf numFmtId="0" fontId="112" fillId="25" borderId="80" xfId="0" applyFont="1" applyFill="1" applyBorder="1" applyAlignment="1">
      <alignment horizontal="center" vertical="center" readingOrder="1"/>
    </xf>
    <xf numFmtId="0" fontId="113" fillId="25" borderId="91" xfId="0" applyFont="1" applyFill="1" applyBorder="1" applyAlignment="1">
      <alignment horizontal="center" vertical="center" wrapText="1" readingOrder="1"/>
    </xf>
    <xf numFmtId="0" fontId="68" fillId="0" borderId="76" xfId="0" applyFont="1" applyBorder="1" applyAlignment="1">
      <alignment horizontal="left" wrapText="1" readingOrder="1"/>
    </xf>
    <xf numFmtId="0" fontId="114" fillId="0" borderId="92" xfId="0" applyFont="1" applyBorder="1" applyAlignment="1">
      <alignment horizontal="center" vertical="center" wrapText="1" readingOrder="2"/>
    </xf>
    <xf numFmtId="0" fontId="18" fillId="0" borderId="32" xfId="0" applyFont="1" applyBorder="1" applyAlignment="1">
      <alignment horizontal="center" wrapText="1" readingOrder="1"/>
    </xf>
    <xf numFmtId="168" fontId="18" fillId="0" borderId="32" xfId="0" applyNumberFormat="1" applyFont="1" applyBorder="1" applyAlignment="1">
      <alignment horizontal="center" wrapText="1" readingOrder="1"/>
    </xf>
    <xf numFmtId="0" fontId="68" fillId="0" borderId="0" xfId="0" applyFont="1" applyBorder="1" applyAlignment="1">
      <alignment horizontal="left" wrapText="1" readingOrder="1"/>
    </xf>
    <xf numFmtId="3" fontId="48" fillId="0" borderId="0" xfId="0" applyNumberFormat="1" applyFont="1" applyBorder="1" applyAlignment="1">
      <alignment horizontal="center" wrapText="1" readingOrder="1"/>
    </xf>
    <xf numFmtId="0" fontId="115" fillId="26" borderId="80" xfId="0" applyFont="1" applyFill="1" applyBorder="1" applyAlignment="1">
      <alignment horizontal="center" wrapText="1" readingOrder="1"/>
    </xf>
    <xf numFmtId="0" fontId="115" fillId="26" borderId="91" xfId="0" applyFont="1" applyFill="1" applyBorder="1" applyAlignment="1">
      <alignment horizontal="center" wrapText="1" readingOrder="1"/>
    </xf>
    <xf numFmtId="0" fontId="92" fillId="27" borderId="0" xfId="0" applyFont="1" applyFill="1" applyAlignment="1">
      <alignment horizontal="center" vertical="center"/>
    </xf>
    <xf numFmtId="0" fontId="92" fillId="0" borderId="93" xfId="0" applyFont="1" applyBorder="1" applyAlignment="1">
      <alignment horizontal="center" vertical="center" wrapText="1" readingOrder="2"/>
    </xf>
    <xf numFmtId="0" fontId="115" fillId="0" borderId="76" xfId="0" applyFont="1" applyBorder="1" applyAlignment="1">
      <alignment horizontal="left" wrapText="1" readingOrder="1"/>
    </xf>
    <xf numFmtId="0" fontId="116" fillId="0" borderId="32" xfId="0" applyFont="1" applyBorder="1" applyAlignment="1">
      <alignment horizontal="center" wrapText="1" readingOrder="1"/>
    </xf>
    <xf numFmtId="0" fontId="92" fillId="8" borderId="94" xfId="0" applyFont="1" applyFill="1" applyBorder="1" applyAlignment="1">
      <alignment horizontal="center" vertical="center"/>
    </xf>
    <xf numFmtId="168" fontId="116" fillId="0" borderId="32" xfId="0" applyNumberFormat="1" applyFont="1" applyBorder="1" applyAlignment="1">
      <alignment horizontal="center" wrapText="1" readingOrder="1"/>
    </xf>
    <xf numFmtId="168" fontId="92" fillId="8" borderId="94" xfId="0" applyNumberFormat="1" applyFont="1" applyFill="1" applyBorder="1" applyAlignment="1">
      <alignment horizontal="center" vertical="center"/>
    </xf>
    <xf numFmtId="0" fontId="91" fillId="23" borderId="0" xfId="0" applyFont="1" applyFill="1" applyBorder="1"/>
    <xf numFmtId="17" fontId="71" fillId="23" borderId="0" xfId="0" quotePrefix="1" applyNumberFormat="1" applyFont="1" applyFill="1" applyBorder="1" applyAlignment="1">
      <alignment horizontal="center" vertical="center" wrapText="1"/>
    </xf>
    <xf numFmtId="0" fontId="71" fillId="23" borderId="0" xfId="0" applyFont="1" applyFill="1" applyBorder="1" applyAlignment="1">
      <alignment horizontal="center" vertical="center" wrapText="1"/>
    </xf>
    <xf numFmtId="0" fontId="54" fillId="4" borderId="0" xfId="0" applyFont="1" applyFill="1" applyBorder="1"/>
    <xf numFmtId="17" fontId="102" fillId="4" borderId="0" xfId="0" applyNumberFormat="1" applyFont="1" applyFill="1" applyBorder="1" applyAlignment="1">
      <alignment horizontal="center" vertical="center" wrapText="1"/>
    </xf>
    <xf numFmtId="0" fontId="102" fillId="4" borderId="0" xfId="0" applyFont="1" applyFill="1" applyBorder="1" applyAlignment="1">
      <alignment horizontal="center" vertical="center" wrapText="1"/>
    </xf>
    <xf numFmtId="0" fontId="71" fillId="28" borderId="0" xfId="0" applyFont="1" applyFill="1" applyBorder="1" applyAlignment="1">
      <alignment vertical="center"/>
    </xf>
    <xf numFmtId="0" fontId="71" fillId="28" borderId="0" xfId="0" applyFont="1" applyFill="1" applyBorder="1" applyAlignment="1">
      <alignment horizontal="center" vertical="center"/>
    </xf>
    <xf numFmtId="0" fontId="71" fillId="4" borderId="0" xfId="0" applyFont="1" applyFill="1" applyBorder="1" applyAlignment="1">
      <alignment vertical="center"/>
    </xf>
    <xf numFmtId="165" fontId="71" fillId="4" borderId="0" xfId="0" applyNumberFormat="1" applyFont="1" applyFill="1" applyBorder="1" applyAlignment="1">
      <alignment horizontal="center" vertical="center"/>
    </xf>
    <xf numFmtId="0" fontId="71" fillId="4" borderId="0" xfId="0" applyFont="1" applyFill="1" applyBorder="1" applyAlignment="1">
      <alignment horizontal="center" vertical="center"/>
    </xf>
    <xf numFmtId="17" fontId="15" fillId="10" borderId="100" xfId="0" quotePrefix="1" applyNumberFormat="1" applyFont="1" applyFill="1" applyBorder="1" applyAlignment="1">
      <alignment horizontal="center"/>
    </xf>
    <xf numFmtId="0" fontId="48" fillId="0" borderId="83" xfId="0" applyFont="1" applyBorder="1" applyAlignment="1">
      <alignment horizontal="center"/>
    </xf>
    <xf numFmtId="0" fontId="57" fillId="6" borderId="85" xfId="0" applyFont="1" applyFill="1" applyBorder="1" applyAlignment="1">
      <alignment horizontal="center" vertical="center"/>
    </xf>
    <xf numFmtId="165" fontId="48" fillId="0" borderId="66" xfId="0" applyNumberFormat="1" applyFont="1" applyBorder="1" applyAlignment="1">
      <alignment horizontal="center"/>
    </xf>
    <xf numFmtId="165" fontId="57" fillId="6" borderId="85" xfId="0" applyNumberFormat="1" applyFont="1" applyFill="1" applyBorder="1" applyAlignment="1">
      <alignment horizontal="center" vertical="center"/>
    </xf>
    <xf numFmtId="0" fontId="55" fillId="7" borderId="102" xfId="0" applyFont="1" applyFill="1" applyBorder="1" applyAlignment="1">
      <alignment horizontal="left" vertical="center"/>
    </xf>
    <xf numFmtId="0" fontId="11" fillId="4" borderId="68" xfId="0" applyFont="1" applyFill="1" applyBorder="1" applyAlignment="1">
      <alignment horizontal="right"/>
    </xf>
    <xf numFmtId="0" fontId="56" fillId="4" borderId="68" xfId="0" applyFont="1" applyFill="1" applyBorder="1"/>
    <xf numFmtId="0" fontId="58" fillId="6" borderId="76" xfId="0" applyFont="1" applyFill="1" applyBorder="1" applyAlignment="1">
      <alignment horizontal="right"/>
    </xf>
    <xf numFmtId="1" fontId="15" fillId="4" borderId="81" xfId="0" applyNumberFormat="1" applyFont="1" applyFill="1" applyBorder="1" applyAlignment="1"/>
    <xf numFmtId="1" fontId="15" fillId="4" borderId="43" xfId="0" applyNumberFormat="1" applyFont="1" applyFill="1" applyBorder="1" applyAlignment="1"/>
    <xf numFmtId="164" fontId="47" fillId="7" borderId="0" xfId="1" applyNumberFormat="1" applyFont="1" applyFill="1" applyAlignment="1"/>
    <xf numFmtId="1" fontId="67" fillId="5" borderId="40" xfId="0" applyNumberFormat="1" applyFont="1" applyFill="1" applyBorder="1" applyAlignment="1">
      <alignment horizontal="center" vertical="center" wrapText="1"/>
    </xf>
    <xf numFmtId="1" fontId="67" fillId="5" borderId="26" xfId="0" applyNumberFormat="1" applyFont="1" applyFill="1" applyBorder="1" applyAlignment="1">
      <alignment horizontal="center" vertical="center" wrapText="1"/>
    </xf>
    <xf numFmtId="1" fontId="67" fillId="5" borderId="41" xfId="0" applyNumberFormat="1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/>
    </xf>
    <xf numFmtId="0" fontId="68" fillId="9" borderId="49" xfId="0" applyFont="1" applyFill="1" applyBorder="1" applyAlignment="1">
      <alignment horizontal="center" vertical="center" wrapText="1"/>
    </xf>
    <xf numFmtId="0" fontId="68" fillId="9" borderId="43" xfId="0" applyFont="1" applyFill="1" applyBorder="1" applyAlignment="1">
      <alignment horizontal="center" vertical="center" wrapText="1"/>
    </xf>
    <xf numFmtId="1" fontId="12" fillId="5" borderId="52" xfId="0" applyNumberFormat="1" applyFont="1" applyFill="1" applyBorder="1" applyAlignment="1">
      <alignment horizontal="center" vertical="center" wrapText="1"/>
    </xf>
    <xf numFmtId="1" fontId="12" fillId="5" borderId="43" xfId="0" applyNumberFormat="1" applyFont="1" applyFill="1" applyBorder="1" applyAlignment="1">
      <alignment horizontal="center" vertical="center" wrapText="1"/>
    </xf>
    <xf numFmtId="1" fontId="12" fillId="5" borderId="49" xfId="0" applyNumberFormat="1" applyFont="1" applyFill="1" applyBorder="1" applyAlignment="1">
      <alignment horizontal="center" vertical="center" wrapText="1"/>
    </xf>
    <xf numFmtId="164" fontId="47" fillId="7" borderId="0" xfId="1" applyNumberFormat="1" applyFont="1" applyFill="1" applyAlignment="1">
      <alignment horizontal="center"/>
    </xf>
    <xf numFmtId="164" fontId="90" fillId="7" borderId="0" xfId="1" applyNumberFormat="1" applyFont="1" applyFill="1" applyAlignment="1">
      <alignment horizontal="center"/>
    </xf>
    <xf numFmtId="164" fontId="25" fillId="14" borderId="0" xfId="1" applyNumberFormat="1" applyFont="1" applyFill="1" applyAlignment="1">
      <alignment horizontal="center"/>
    </xf>
    <xf numFmtId="16" fontId="2" fillId="3" borderId="0" xfId="0" quotePrefix="1" applyNumberFormat="1" applyFont="1" applyFill="1" applyAlignment="1">
      <alignment horizontal="center" vertical="center"/>
    </xf>
    <xf numFmtId="164" fontId="25" fillId="7" borderId="0" xfId="1" applyNumberFormat="1" applyFont="1" applyFill="1" applyAlignment="1">
      <alignment horizontal="center"/>
    </xf>
    <xf numFmtId="164" fontId="15" fillId="7" borderId="0" xfId="1" applyNumberFormat="1" applyFont="1" applyFill="1" applyAlignment="1">
      <alignment horizontal="center"/>
    </xf>
    <xf numFmtId="164" fontId="47" fillId="7" borderId="0" xfId="1" applyNumberFormat="1" applyFont="1" applyFill="1" applyBorder="1" applyAlignment="1">
      <alignment horizontal="center"/>
    </xf>
    <xf numFmtId="164" fontId="15" fillId="16" borderId="0" xfId="1" applyNumberFormat="1" applyFont="1" applyFill="1" applyAlignment="1">
      <alignment horizontal="center"/>
    </xf>
    <xf numFmtId="0" fontId="25" fillId="10" borderId="0" xfId="0" applyFont="1" applyFill="1" applyAlignment="1">
      <alignment horizontal="center"/>
    </xf>
    <xf numFmtId="16" fontId="3" fillId="3" borderId="0" xfId="0" quotePrefix="1" applyNumberFormat="1" applyFont="1" applyFill="1" applyAlignment="1">
      <alignment horizontal="center" vertical="center"/>
    </xf>
    <xf numFmtId="0" fontId="15" fillId="0" borderId="81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2" fillId="6" borderId="103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17" fontId="15" fillId="10" borderId="21" xfId="0" quotePrefix="1" applyNumberFormat="1" applyFont="1" applyFill="1" applyBorder="1" applyAlignment="1">
      <alignment horizontal="center"/>
    </xf>
    <xf numFmtId="17" fontId="15" fillId="10" borderId="0" xfId="0" quotePrefix="1" applyNumberFormat="1" applyFont="1" applyFill="1" applyBorder="1" applyAlignment="1">
      <alignment horizontal="center"/>
    </xf>
    <xf numFmtId="1" fontId="15" fillId="4" borderId="25" xfId="0" applyNumberFormat="1" applyFont="1" applyFill="1" applyBorder="1" applyAlignment="1">
      <alignment horizontal="center"/>
    </xf>
    <xf numFmtId="1" fontId="15" fillId="4" borderId="41" xfId="0" applyNumberFormat="1" applyFont="1" applyFill="1" applyBorder="1" applyAlignment="1">
      <alignment horizontal="center"/>
    </xf>
    <xf numFmtId="1" fontId="15" fillId="4" borderId="81" xfId="0" applyNumberFormat="1" applyFont="1" applyFill="1" applyBorder="1" applyAlignment="1">
      <alignment horizontal="center"/>
    </xf>
    <xf numFmtId="1" fontId="15" fillId="4" borderId="43" xfId="0" applyNumberFormat="1" applyFont="1" applyFill="1" applyBorder="1" applyAlignment="1">
      <alignment horizontal="center"/>
    </xf>
    <xf numFmtId="165" fontId="2" fillId="6" borderId="103" xfId="0" applyNumberFormat="1" applyFont="1" applyFill="1" applyBorder="1" applyAlignment="1">
      <alignment horizontal="center" vertical="center"/>
    </xf>
    <xf numFmtId="165" fontId="2" fillId="6" borderId="33" xfId="0" applyNumberFormat="1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165" fontId="48" fillId="0" borderId="81" xfId="0" applyNumberFormat="1" applyFont="1" applyBorder="1" applyAlignment="1">
      <alignment horizontal="center"/>
    </xf>
    <xf numFmtId="165" fontId="48" fillId="0" borderId="43" xfId="0" applyNumberFormat="1" applyFont="1" applyBorder="1" applyAlignment="1">
      <alignment horizontal="center"/>
    </xf>
    <xf numFmtId="165" fontId="57" fillId="6" borderId="28" xfId="0" applyNumberFormat="1" applyFont="1" applyFill="1" applyBorder="1" applyAlignment="1">
      <alignment horizontal="center" vertical="center"/>
    </xf>
    <xf numFmtId="165" fontId="57" fillId="6" borderId="101" xfId="0" applyNumberFormat="1" applyFont="1" applyFill="1" applyBorder="1" applyAlignment="1">
      <alignment horizontal="center" vertical="center"/>
    </xf>
    <xf numFmtId="17" fontId="15" fillId="10" borderId="98" xfId="0" quotePrefix="1" applyNumberFormat="1" applyFont="1" applyFill="1" applyBorder="1" applyAlignment="1">
      <alignment horizontal="center"/>
    </xf>
    <xf numFmtId="17" fontId="15" fillId="10" borderId="99" xfId="0" quotePrefix="1" applyNumberFormat="1" applyFont="1" applyFill="1" applyBorder="1" applyAlignment="1">
      <alignment horizontal="center"/>
    </xf>
    <xf numFmtId="0" fontId="48" fillId="0" borderId="81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57" fillId="6" borderId="28" xfId="0" applyFont="1" applyFill="1" applyBorder="1" applyAlignment="1">
      <alignment horizontal="center" vertical="center"/>
    </xf>
    <xf numFmtId="0" fontId="57" fillId="6" borderId="101" xfId="0" applyFont="1" applyFill="1" applyBorder="1" applyAlignment="1">
      <alignment horizontal="center" vertical="center"/>
    </xf>
    <xf numFmtId="0" fontId="54" fillId="5" borderId="33" xfId="0" applyFont="1" applyFill="1" applyBorder="1" applyAlignment="1">
      <alignment horizontal="center"/>
    </xf>
    <xf numFmtId="0" fontId="54" fillId="5" borderId="34" xfId="0" applyFont="1" applyFill="1" applyBorder="1" applyAlignment="1">
      <alignment horizontal="center"/>
    </xf>
    <xf numFmtId="0" fontId="3" fillId="5" borderId="5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60" fillId="15" borderId="47" xfId="0" applyFont="1" applyFill="1" applyBorder="1" applyAlignment="1">
      <alignment horizontal="center" vertical="center"/>
    </xf>
    <xf numFmtId="0" fontId="60" fillId="15" borderId="39" xfId="0" applyFont="1" applyFill="1" applyBorder="1" applyAlignment="1">
      <alignment horizontal="center" vertical="center"/>
    </xf>
    <xf numFmtId="0" fontId="61" fillId="15" borderId="42" xfId="0" applyFont="1" applyFill="1" applyBorder="1" applyAlignment="1">
      <alignment horizontal="center" vertical="center"/>
    </xf>
    <xf numFmtId="1" fontId="52" fillId="9" borderId="30" xfId="0" applyNumberFormat="1" applyFont="1" applyFill="1" applyBorder="1" applyAlignment="1">
      <alignment horizontal="center" vertical="center" wrapText="1"/>
    </xf>
    <xf numFmtId="1" fontId="52" fillId="9" borderId="31" xfId="0" applyNumberFormat="1" applyFont="1" applyFill="1" applyBorder="1" applyAlignment="1">
      <alignment horizontal="center" vertical="center" wrapText="1"/>
    </xf>
    <xf numFmtId="1" fontId="52" fillId="9" borderId="32" xfId="0" applyNumberFormat="1" applyFont="1" applyFill="1" applyBorder="1" applyAlignment="1">
      <alignment horizontal="center" vertical="center" wrapText="1"/>
    </xf>
    <xf numFmtId="0" fontId="50" fillId="5" borderId="23" xfId="0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0" fontId="50" fillId="5" borderId="2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51" fillId="9" borderId="25" xfId="0" applyFont="1" applyFill="1" applyBorder="1" applyAlignment="1">
      <alignment horizontal="center" vertical="center"/>
    </xf>
    <xf numFmtId="0" fontId="51" fillId="9" borderId="26" xfId="0" applyFont="1" applyFill="1" applyBorder="1" applyAlignment="1">
      <alignment horizontal="center" vertical="center"/>
    </xf>
    <xf numFmtId="0" fontId="51" fillId="9" borderId="27" xfId="0" applyFont="1" applyFill="1" applyBorder="1" applyAlignment="1">
      <alignment horizontal="center" vertical="center"/>
    </xf>
    <xf numFmtId="1" fontId="52" fillId="9" borderId="28" xfId="0" applyNumberFormat="1" applyFont="1" applyFill="1" applyBorder="1" applyAlignment="1">
      <alignment horizontal="center" vertical="center" wrapText="1"/>
    </xf>
    <xf numFmtId="1" fontId="52" fillId="9" borderId="29" xfId="0" applyNumberFormat="1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22" xfId="0" applyFont="1" applyFill="1" applyBorder="1" applyAlignment="1">
      <alignment horizontal="center" vertical="center" wrapText="1"/>
    </xf>
    <xf numFmtId="167" fontId="30" fillId="1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77" fillId="6" borderId="53" xfId="0" applyFont="1" applyFill="1" applyBorder="1" applyAlignment="1">
      <alignment horizontal="center" vertical="center"/>
    </xf>
    <xf numFmtId="0" fontId="77" fillId="6" borderId="54" xfId="0" applyFont="1" applyFill="1" applyBorder="1" applyAlignment="1">
      <alignment horizontal="center" vertical="center"/>
    </xf>
    <xf numFmtId="0" fontId="77" fillId="6" borderId="55" xfId="0" applyFont="1" applyFill="1" applyBorder="1" applyAlignment="1">
      <alignment horizontal="center" vertical="center"/>
    </xf>
    <xf numFmtId="0" fontId="78" fillId="3" borderId="53" xfId="0" applyFont="1" applyFill="1" applyBorder="1" applyAlignment="1">
      <alignment horizontal="center" vertical="center"/>
    </xf>
    <xf numFmtId="0" fontId="78" fillId="3" borderId="54" xfId="0" applyFont="1" applyFill="1" applyBorder="1" applyAlignment="1">
      <alignment horizontal="center" vertical="center"/>
    </xf>
    <xf numFmtId="0" fontId="78" fillId="3" borderId="55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90" fillId="14" borderId="0" xfId="0" applyFont="1" applyFill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35" fillId="13" borderId="10" xfId="0" applyFont="1" applyFill="1" applyBorder="1" applyAlignment="1">
      <alignment horizontal="center" vertical="center"/>
    </xf>
    <xf numFmtId="0" fontId="35" fillId="13" borderId="11" xfId="0" applyFont="1" applyFill="1" applyBorder="1" applyAlignment="1">
      <alignment horizontal="center" vertical="center"/>
    </xf>
    <xf numFmtId="0" fontId="35" fillId="13" borderId="56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35" fillId="13" borderId="9" xfId="0" applyFont="1" applyFill="1" applyBorder="1" applyAlignment="1">
      <alignment horizontal="center"/>
    </xf>
    <xf numFmtId="0" fontId="35" fillId="13" borderId="57" xfId="0" applyFont="1" applyFill="1" applyBorder="1" applyAlignment="1">
      <alignment horizontal="center"/>
    </xf>
    <xf numFmtId="0" fontId="101" fillId="0" borderId="0" xfId="0" applyFont="1" applyAlignment="1">
      <alignment horizontal="left" vertical="top" wrapText="1"/>
    </xf>
    <xf numFmtId="0" fontId="93" fillId="18" borderId="0" xfId="0" applyFont="1" applyFill="1" applyAlignment="1">
      <alignment horizontal="center" vertical="center"/>
    </xf>
    <xf numFmtId="0" fontId="95" fillId="3" borderId="62" xfId="0" applyFont="1" applyFill="1" applyBorder="1" applyAlignment="1">
      <alignment horizontal="center" vertical="center" wrapText="1"/>
    </xf>
    <xf numFmtId="0" fontId="95" fillId="3" borderId="63" xfId="0" applyFont="1" applyFill="1" applyBorder="1" applyAlignment="1">
      <alignment horizontal="center" vertical="center"/>
    </xf>
    <xf numFmtId="0" fontId="96" fillId="3" borderId="72" xfId="0" applyFont="1" applyFill="1" applyBorder="1" applyAlignment="1">
      <alignment horizontal="center"/>
    </xf>
    <xf numFmtId="0" fontId="96" fillId="3" borderId="73" xfId="0" applyFont="1" applyFill="1" applyBorder="1" applyAlignment="1">
      <alignment horizontal="center"/>
    </xf>
    <xf numFmtId="0" fontId="93" fillId="3" borderId="0" xfId="0" applyFont="1" applyFill="1" applyAlignment="1">
      <alignment horizontal="center" vertical="center"/>
    </xf>
    <xf numFmtId="0" fontId="100" fillId="0" borderId="54" xfId="0" applyFont="1" applyBorder="1" applyAlignment="1">
      <alignment horizontal="left" vertical="top" wrapText="1"/>
    </xf>
    <xf numFmtId="0" fontId="103" fillId="2" borderId="25" xfId="0" applyFont="1" applyFill="1" applyBorder="1" applyAlignment="1">
      <alignment horizontal="center"/>
    </xf>
    <xf numFmtId="0" fontId="103" fillId="2" borderId="26" xfId="0" applyFont="1" applyFill="1" applyBorder="1" applyAlignment="1">
      <alignment horizontal="center"/>
    </xf>
    <xf numFmtId="0" fontId="103" fillId="2" borderId="27" xfId="0" applyFont="1" applyFill="1" applyBorder="1" applyAlignment="1">
      <alignment horizontal="center"/>
    </xf>
    <xf numFmtId="0" fontId="103" fillId="21" borderId="81" xfId="0" applyFont="1" applyFill="1" applyBorder="1" applyAlignment="1">
      <alignment horizontal="left" vertical="center" wrapText="1"/>
    </xf>
    <xf numFmtId="0" fontId="103" fillId="21" borderId="49" xfId="0" applyFont="1" applyFill="1" applyBorder="1" applyAlignment="1">
      <alignment horizontal="left" vertical="center" wrapText="1"/>
    </xf>
    <xf numFmtId="0" fontId="103" fillId="21" borderId="66" xfId="0" applyFont="1" applyFill="1" applyBorder="1" applyAlignment="1">
      <alignment horizontal="left" vertical="center" wrapText="1"/>
    </xf>
    <xf numFmtId="0" fontId="24" fillId="8" borderId="81" xfId="0" applyFont="1" applyFill="1" applyBorder="1" applyAlignment="1">
      <alignment horizontal="right" vertical="center"/>
    </xf>
    <xf numFmtId="0" fontId="24" fillId="8" borderId="49" xfId="0" applyFont="1" applyFill="1" applyBorder="1" applyAlignment="1">
      <alignment horizontal="right" vertical="center"/>
    </xf>
    <xf numFmtId="0" fontId="24" fillId="8" borderId="66" xfId="0" applyFont="1" applyFill="1" applyBorder="1" applyAlignment="1">
      <alignment horizontal="right" vertical="center"/>
    </xf>
    <xf numFmtId="0" fontId="103" fillId="21" borderId="81" xfId="0" applyFont="1" applyFill="1" applyBorder="1" applyAlignment="1">
      <alignment horizontal="left" vertical="center"/>
    </xf>
    <xf numFmtId="0" fontId="103" fillId="21" borderId="49" xfId="0" applyFont="1" applyFill="1" applyBorder="1" applyAlignment="1">
      <alignment horizontal="left" vertical="center"/>
    </xf>
    <xf numFmtId="0" fontId="103" fillId="21" borderId="66" xfId="0" applyFont="1" applyFill="1" applyBorder="1" applyAlignment="1">
      <alignment horizontal="left" vertical="center"/>
    </xf>
    <xf numFmtId="0" fontId="102" fillId="2" borderId="53" xfId="0" applyFont="1" applyFill="1" applyBorder="1" applyAlignment="1">
      <alignment horizontal="center" vertical="center" wrapText="1"/>
    </xf>
    <xf numFmtId="0" fontId="102" fillId="2" borderId="54" xfId="0" applyFont="1" applyFill="1" applyBorder="1" applyAlignment="1">
      <alignment horizontal="center" vertical="center" wrapText="1"/>
    </xf>
    <xf numFmtId="0" fontId="102" fillId="2" borderId="55" xfId="0" applyFont="1" applyFill="1" applyBorder="1" applyAlignment="1">
      <alignment horizontal="center" vertical="center" wrapText="1"/>
    </xf>
    <xf numFmtId="0" fontId="35" fillId="20" borderId="53" xfId="0" applyFont="1" applyFill="1" applyBorder="1" applyAlignment="1">
      <alignment horizontal="center" vertical="center"/>
    </xf>
    <xf numFmtId="0" fontId="35" fillId="20" borderId="54" xfId="0" applyFont="1" applyFill="1" applyBorder="1" applyAlignment="1">
      <alignment horizontal="center" vertical="center"/>
    </xf>
    <xf numFmtId="0" fontId="35" fillId="20" borderId="55" xfId="0" applyFont="1" applyFill="1" applyBorder="1" applyAlignment="1">
      <alignment horizontal="center" vertical="center"/>
    </xf>
    <xf numFmtId="0" fontId="102" fillId="2" borderId="30" xfId="0" applyFont="1" applyFill="1" applyBorder="1" applyAlignment="1">
      <alignment horizontal="center" vertical="center" wrapText="1"/>
    </xf>
    <xf numFmtId="0" fontId="102" fillId="2" borderId="31" xfId="0" applyFont="1" applyFill="1" applyBorder="1" applyAlignment="1">
      <alignment horizontal="center" vertical="center" wrapText="1"/>
    </xf>
    <xf numFmtId="0" fontId="102" fillId="2" borderId="32" xfId="0" applyFont="1" applyFill="1" applyBorder="1" applyAlignment="1">
      <alignment horizontal="center" vertical="center" wrapText="1"/>
    </xf>
    <xf numFmtId="0" fontId="35" fillId="20" borderId="30" xfId="0" applyFont="1" applyFill="1" applyBorder="1" applyAlignment="1">
      <alignment horizontal="center" vertical="center"/>
    </xf>
    <xf numFmtId="0" fontId="35" fillId="20" borderId="31" xfId="0" applyFont="1" applyFill="1" applyBorder="1" applyAlignment="1">
      <alignment horizontal="center" vertical="center"/>
    </xf>
    <xf numFmtId="0" fontId="35" fillId="20" borderId="32" xfId="0" applyFont="1" applyFill="1" applyBorder="1" applyAlignment="1">
      <alignment horizontal="center" vertical="center"/>
    </xf>
    <xf numFmtId="0" fontId="107" fillId="22" borderId="0" xfId="0" applyFont="1" applyFill="1" applyAlignment="1">
      <alignment horizontal="center" vertical="center"/>
    </xf>
    <xf numFmtId="0" fontId="117" fillId="23" borderId="95" xfId="0" applyFont="1" applyFill="1" applyBorder="1" applyAlignment="1">
      <alignment horizontal="center" vertical="center"/>
    </xf>
    <xf numFmtId="0" fontId="117" fillId="23" borderId="96" xfId="0" applyFont="1" applyFill="1" applyBorder="1" applyAlignment="1">
      <alignment horizontal="center" vertical="center"/>
    </xf>
    <xf numFmtId="0" fontId="117" fillId="23" borderId="97" xfId="0" applyFont="1" applyFill="1" applyBorder="1" applyAlignment="1">
      <alignment horizontal="center" vertical="center"/>
    </xf>
    <xf numFmtId="0" fontId="9" fillId="12" borderId="58" xfId="0" applyFont="1" applyFill="1" applyBorder="1" applyAlignment="1">
      <alignment horizontal="right"/>
    </xf>
    <xf numFmtId="0" fontId="4" fillId="0" borderId="59" xfId="0" applyFont="1" applyBorder="1"/>
    <xf numFmtId="0" fontId="9" fillId="0" borderId="58" xfId="0" applyFont="1" applyBorder="1" applyAlignment="1">
      <alignment horizontal="right"/>
    </xf>
    <xf numFmtId="0" fontId="9" fillId="0" borderId="60" xfId="0" applyFont="1" applyBorder="1" applyAlignment="1">
      <alignment horizontal="right"/>
    </xf>
  </cellXfs>
  <cellStyles count="5">
    <cellStyle name="Lien hypertexte" xfId="3" builtinId="8"/>
    <cellStyle name="Milliers" xfId="4" builtinId="3"/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mruColors>
      <color rgb="FFFF0000"/>
      <color rgb="FF3D8828"/>
      <color rgb="FF66FF66"/>
      <color rgb="FFFF9999"/>
      <color rgb="FFCCFFFF"/>
      <color rgb="FF36570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Pr>
        <a:bodyPr/>
        <a:lstStyle/>
        <a:p>
          <a:pPr>
            <a:defRPr lang="fr-FR"/>
          </a:pPr>
          <a:endParaRPr lang="fr-F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'[1]investissements (APII)'!$AH$57:$AJ$57</c:f>
              <c:strCache>
                <c:ptCount val="1"/>
              </c:strCache>
            </c:strRef>
          </c:tx>
          <c:dLbls>
            <c:txPr>
              <a:bodyPr/>
              <a:lstStyle/>
              <a:p>
                <a:pPr>
                  <a:defRPr lang="fr-FR" b="1"/>
                </a:pPr>
                <a:endParaRPr lang="fr-FR"/>
              </a:p>
            </c:txPr>
            <c:showVal val="1"/>
          </c:dLbls>
          <c:cat>
            <c:strRef>
              <c:f>'[1]investissements (APII)'!$AK$56:$AL$56</c:f>
              <c:strCache>
                <c:ptCount val="2"/>
                <c:pt idx="0">
                  <c:v>5 أشهر 2013</c:v>
                </c:pt>
                <c:pt idx="1">
                  <c:v>5 أشهر 2012</c:v>
                </c:pt>
              </c:strCache>
            </c:strRef>
          </c:cat>
          <c:val>
            <c:numRef>
              <c:f>'[1]investissements (APII)'!$AK$57:$AL$57</c:f>
              <c:numCache>
                <c:formatCode>General</c:formatCode>
                <c:ptCount val="2"/>
                <c:pt idx="0">
                  <c:v>1185.4000000000001</c:v>
                </c:pt>
                <c:pt idx="1">
                  <c:v>689.8</c:v>
                </c:pt>
              </c:numCache>
            </c:numRef>
          </c:val>
        </c:ser>
        <c:dLbls/>
        <c:axId val="102436864"/>
        <c:axId val="102438400"/>
      </c:barChart>
      <c:catAx>
        <c:axId val="1024368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102438400"/>
        <c:crosses val="autoZero"/>
        <c:auto val="1"/>
        <c:lblAlgn val="ctr"/>
        <c:lblOffset val="100"/>
      </c:catAx>
      <c:valAx>
        <c:axId val="10243840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1024368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pressecapbon.com/index.php/ar/%D8%A3%D8%AE%D8%A8%D8%A7%D8%B1-%D8%B1%D9%8A%D8%A7%D8%B6%D9%8A%D8%A9/item/1725-%D8%A7%D9%84%D9%85%D9%86%D8%AA%D8%AE%D8%A8-%D8%A7%D9%84%D8%AA%D9%88%D9%86%D8%B3%D9%8A-%D9%8A%D9%81%D9%88%D8%B2-%D9%81%D9%8A-%D9%85%D8%A8%D8%A7%D8%B1%D8%A7%D8%A9-%D9%88%D8%AF%D9%8A%D8%A9-%D8%A3%D9%85%D8%A7%D9%85-%D8%A3%D9%85%D9%84-%D8%AD%D9%85%D8%A7%D9%85-%D8%B3%D9%88%D8%B3%D8%A9.html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133350</xdr:colOff>
      <xdr:row>45</xdr:row>
      <xdr:rowOff>0</xdr:rowOff>
    </xdr:from>
    <xdr:to>
      <xdr:col>38</xdr:col>
      <xdr:colOff>133350</xdr:colOff>
      <xdr:row>54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51</xdr:row>
      <xdr:rowOff>114300</xdr:rowOff>
    </xdr:to>
    <xdr:sp macro="" textlink="">
      <xdr:nvSpPr>
        <xdr:cNvPr id="5" name="AutoShape 1" descr="صوت الوطن القبلي"/>
        <xdr:cNvSpPr>
          <a:spLocks noChangeAspect="1" noChangeArrowheads="1"/>
        </xdr:cNvSpPr>
      </xdr:nvSpPr>
      <xdr:spPr bwMode="auto">
        <a:xfrm>
          <a:off x="6800850" y="1325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65</xdr:row>
      <xdr:rowOff>114300</xdr:rowOff>
    </xdr:to>
    <xdr:sp macro="" textlink="">
      <xdr:nvSpPr>
        <xdr:cNvPr id="6" name="AutoShape 6" descr=" المنتخب التونسي يفوز في مباراة ودية أمام أمل حمام سوسة">
          <a:hlinkClick xmlns:r="http://schemas.openxmlformats.org/officeDocument/2006/relationships" r:id="rId2" tooltip="مواصلة القراءة &quot; المنتخب التونسي يفوز في مباراة ودية أمام أمل حمام سوسة&quot;"/>
        </xdr:cNvPr>
        <xdr:cNvSpPr>
          <a:spLocks noChangeAspect="1" noChangeArrowheads="1"/>
        </xdr:cNvSpPr>
      </xdr:nvSpPr>
      <xdr:spPr bwMode="auto">
        <a:xfrm>
          <a:off x="6800850" y="19011900"/>
          <a:ext cx="304800" cy="30480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j-J-2014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DR"/>
      <sheetName val="investissements (APII)"/>
      <sheetName val="balance commerciale"/>
      <sheetName val="EX+Impt"/>
      <sheetName val="graph E+I"/>
      <sheetName val="série annuelles"/>
      <sheetName val="IPI"/>
      <sheetName val="qualité"/>
      <sheetName val="pmn"/>
      <sheetName val="IDE"/>
      <sheetName val="pépinières"/>
      <sheetName val="centre affaire"/>
      <sheetName val="essaimage"/>
      <sheetName val="dev-reg -nouv promo"/>
      <sheetName val="Feuil1"/>
      <sheetName val="Feuil2"/>
      <sheetName val="Feuil3"/>
      <sheetName val="Feuil4"/>
    </sheetNames>
    <sheetDataSet>
      <sheetData sheetId="0">
        <row r="29">
          <cell r="E29" t="str">
            <v>02 mois 2013</v>
          </cell>
        </row>
      </sheetData>
      <sheetData sheetId="1">
        <row r="4">
          <cell r="Q4" t="str">
            <v>02 mois 2010</v>
          </cell>
        </row>
        <row r="56">
          <cell r="AK56" t="str">
            <v>5 أشهر 2013</v>
          </cell>
          <cell r="AL56" t="str">
            <v>5 أشهر 2012</v>
          </cell>
        </row>
        <row r="57">
          <cell r="AK57">
            <v>1185.4000000000001</v>
          </cell>
          <cell r="AL57">
            <v>689.8</v>
          </cell>
        </row>
      </sheetData>
      <sheetData sheetId="2"/>
      <sheetData sheetId="3">
        <row r="6">
          <cell r="A6" t="str">
            <v>IME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M7" t="str">
            <v>Janv. 2010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zoomScale="60" zoomScaleNormal="60" workbookViewId="0">
      <selection activeCell="E30" sqref="E30"/>
    </sheetView>
  </sheetViews>
  <sheetFormatPr baseColWidth="10" defaultRowHeight="14.4"/>
  <cols>
    <col min="1" max="1" width="24.6640625" customWidth="1"/>
    <col min="7" max="7" width="14.44140625" customWidth="1"/>
    <col min="20" max="20" width="26" customWidth="1"/>
    <col min="21" max="33" width="0" hidden="1" customWidth="1"/>
    <col min="34" max="34" width="5.5546875" customWidth="1"/>
  </cols>
  <sheetData>
    <row r="1" spans="1:34" ht="23.4">
      <c r="A1" s="74"/>
      <c r="B1" s="458" t="s">
        <v>91</v>
      </c>
      <c r="C1" s="459"/>
      <c r="D1" s="460"/>
      <c r="E1" s="458" t="s">
        <v>92</v>
      </c>
      <c r="F1" s="459"/>
      <c r="G1" s="460"/>
      <c r="H1" s="458" t="s">
        <v>93</v>
      </c>
      <c r="I1" s="459"/>
      <c r="J1" s="460"/>
      <c r="K1" s="74"/>
      <c r="L1" s="74"/>
      <c r="M1" s="461" t="s">
        <v>166</v>
      </c>
      <c r="N1" s="461"/>
      <c r="O1" s="461"/>
      <c r="P1" s="461"/>
      <c r="Q1" s="461"/>
      <c r="R1" s="461"/>
      <c r="S1" s="461"/>
      <c r="T1" s="461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22.8">
      <c r="A2" s="183"/>
      <c r="B2" s="462" t="s">
        <v>94</v>
      </c>
      <c r="C2" s="462"/>
      <c r="D2" s="462"/>
      <c r="E2" s="462"/>
      <c r="F2" s="462"/>
      <c r="G2" s="462"/>
      <c r="H2" s="462"/>
      <c r="I2" s="462"/>
      <c r="J2" s="463"/>
      <c r="K2" s="74"/>
      <c r="L2" s="74"/>
      <c r="M2" s="464" t="s">
        <v>75</v>
      </c>
      <c r="N2" s="465"/>
      <c r="O2" s="464" t="s">
        <v>95</v>
      </c>
      <c r="P2" s="466"/>
      <c r="Q2" s="465"/>
      <c r="R2" s="464" t="s">
        <v>77</v>
      </c>
      <c r="S2" s="465"/>
      <c r="T2" s="184"/>
      <c r="U2" s="74"/>
      <c r="V2" s="74"/>
      <c r="W2" s="19"/>
      <c r="X2" s="19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22.2">
      <c r="A3" s="185" t="s">
        <v>96</v>
      </c>
      <c r="B3" s="186" t="s">
        <v>19</v>
      </c>
      <c r="C3" s="186" t="s">
        <v>51</v>
      </c>
      <c r="D3" s="187" t="s">
        <v>97</v>
      </c>
      <c r="E3" s="186" t="s">
        <v>19</v>
      </c>
      <c r="F3" s="186" t="s">
        <v>51</v>
      </c>
      <c r="G3" s="187" t="s">
        <v>98</v>
      </c>
      <c r="H3" s="186" t="s">
        <v>19</v>
      </c>
      <c r="I3" s="186" t="s">
        <v>51</v>
      </c>
      <c r="J3" s="187" t="s">
        <v>98</v>
      </c>
      <c r="K3" s="74"/>
      <c r="L3" s="74"/>
      <c r="M3" s="188" t="s">
        <v>19</v>
      </c>
      <c r="N3" s="188" t="s">
        <v>51</v>
      </c>
      <c r="O3" s="189" t="s">
        <v>99</v>
      </c>
      <c r="P3" s="188" t="s">
        <v>19</v>
      </c>
      <c r="Q3" s="188" t="s">
        <v>51</v>
      </c>
      <c r="R3" s="188" t="s">
        <v>19</v>
      </c>
      <c r="S3" s="188" t="s">
        <v>51</v>
      </c>
      <c r="T3" s="190"/>
      <c r="U3" s="74" t="s">
        <v>100</v>
      </c>
      <c r="V3" s="74"/>
      <c r="W3" s="19"/>
      <c r="X3" s="191" t="s">
        <v>101</v>
      </c>
      <c r="Y3" s="192" t="s">
        <v>91</v>
      </c>
      <c r="Z3" s="192"/>
      <c r="AA3" s="192"/>
      <c r="AB3" s="192" t="s">
        <v>102</v>
      </c>
      <c r="AC3" s="192"/>
      <c r="AD3" s="192"/>
      <c r="AE3" s="192" t="s">
        <v>93</v>
      </c>
      <c r="AF3" s="192"/>
      <c r="AG3" s="192"/>
      <c r="AH3" s="74"/>
    </row>
    <row r="4" spans="1:34" ht="20.399999999999999">
      <c r="A4" s="193" t="s">
        <v>103</v>
      </c>
      <c r="B4" s="194">
        <f>Y5</f>
        <v>12</v>
      </c>
      <c r="C4" s="194">
        <f>Z5</f>
        <v>10</v>
      </c>
      <c r="D4" s="195">
        <f>C4/B4-1</f>
        <v>-0.16666666666666663</v>
      </c>
      <c r="E4" s="196">
        <f>AB5</f>
        <v>44.9</v>
      </c>
      <c r="F4" s="196">
        <f>AC5</f>
        <v>13.8</v>
      </c>
      <c r="G4" s="307">
        <f>F4/E4-1</f>
        <v>-0.69265033407572374</v>
      </c>
      <c r="H4" s="194">
        <f>AE5</f>
        <v>568</v>
      </c>
      <c r="I4" s="194">
        <f>AF5</f>
        <v>282</v>
      </c>
      <c r="J4" s="195">
        <f>I4/H4-1</f>
        <v>-0.50352112676056338</v>
      </c>
      <c r="K4" s="74"/>
      <c r="L4" s="74"/>
      <c r="M4" s="197">
        <f>H4</f>
        <v>568</v>
      </c>
      <c r="N4" s="197">
        <f>I4</f>
        <v>282</v>
      </c>
      <c r="O4" s="306">
        <f>+G4</f>
        <v>-0.69265033407572374</v>
      </c>
      <c r="P4" s="198">
        <f>E4</f>
        <v>44.9</v>
      </c>
      <c r="Q4" s="198">
        <f>F4</f>
        <v>13.8</v>
      </c>
      <c r="R4" s="197">
        <f>B4</f>
        <v>12</v>
      </c>
      <c r="S4" s="197">
        <f>C4</f>
        <v>10</v>
      </c>
      <c r="T4" s="199" t="s">
        <v>104</v>
      </c>
      <c r="U4" s="8">
        <f>Q4/$Q$22</f>
        <v>5.8080808080808094E-2</v>
      </c>
      <c r="V4" s="74"/>
      <c r="W4" s="74"/>
      <c r="X4" s="200" t="s">
        <v>96</v>
      </c>
      <c r="Y4" s="201" t="s">
        <v>85</v>
      </c>
      <c r="Z4" s="201" t="s">
        <v>86</v>
      </c>
      <c r="AA4" s="202" t="s">
        <v>105</v>
      </c>
      <c r="AB4" s="201" t="s">
        <v>85</v>
      </c>
      <c r="AC4" s="201" t="s">
        <v>86</v>
      </c>
      <c r="AD4" s="202" t="s">
        <v>105</v>
      </c>
      <c r="AE4" s="201" t="s">
        <v>85</v>
      </c>
      <c r="AF4" s="201" t="s">
        <v>86</v>
      </c>
      <c r="AG4" s="202" t="s">
        <v>105</v>
      </c>
      <c r="AH4" s="74"/>
    </row>
    <row r="5" spans="1:34" ht="20.399999999999999">
      <c r="A5" s="203" t="s">
        <v>106</v>
      </c>
      <c r="B5" s="194">
        <f t="shared" ref="B5:C21" si="0">Y6</f>
        <v>2</v>
      </c>
      <c r="C5" s="194">
        <f t="shared" si="0"/>
        <v>8</v>
      </c>
      <c r="D5" s="195">
        <f t="shared" ref="D5:D20" si="1">C5/B5-1</f>
        <v>3</v>
      </c>
      <c r="E5" s="196">
        <f t="shared" ref="E5:F21" si="2">AB6</f>
        <v>1</v>
      </c>
      <c r="F5" s="196">
        <f t="shared" si="2"/>
        <v>14.1</v>
      </c>
      <c r="G5" s="307">
        <f t="shared" ref="G5:G20" si="3">F5/E5-1</f>
        <v>13.1</v>
      </c>
      <c r="H5" s="194">
        <f t="shared" ref="H5:I21" si="4">AE6</f>
        <v>52</v>
      </c>
      <c r="I5" s="194">
        <f t="shared" si="4"/>
        <v>246</v>
      </c>
      <c r="J5" s="195">
        <f t="shared" ref="J5:J20" si="5">I5/H5-1</f>
        <v>3.7307692307692308</v>
      </c>
      <c r="K5" s="74"/>
      <c r="L5" s="74"/>
      <c r="M5" s="197">
        <f t="shared" ref="M5:N21" si="6">H5</f>
        <v>52</v>
      </c>
      <c r="N5" s="197">
        <f t="shared" si="6"/>
        <v>246</v>
      </c>
      <c r="O5" s="306">
        <f t="shared" ref="O5:O21" si="7">+G5</f>
        <v>13.1</v>
      </c>
      <c r="P5" s="198">
        <f t="shared" ref="P5:Q21" si="8">E5</f>
        <v>1</v>
      </c>
      <c r="Q5" s="198">
        <f t="shared" si="8"/>
        <v>14.1</v>
      </c>
      <c r="R5" s="197">
        <f t="shared" ref="R5:S23" si="9">B5</f>
        <v>2</v>
      </c>
      <c r="S5" s="197">
        <f t="shared" si="9"/>
        <v>8</v>
      </c>
      <c r="T5" s="308" t="s">
        <v>107</v>
      </c>
      <c r="U5" s="8">
        <f>Q5/$Q$22</f>
        <v>5.9343434343434351E-2</v>
      </c>
      <c r="V5" s="74"/>
      <c r="W5" s="74"/>
      <c r="X5" s="204" t="s">
        <v>103</v>
      </c>
      <c r="Y5" s="205">
        <v>12</v>
      </c>
      <c r="Z5" s="205">
        <v>10</v>
      </c>
      <c r="AA5" s="206">
        <v>-16.666666666666664</v>
      </c>
      <c r="AB5" s="207">
        <v>44.9</v>
      </c>
      <c r="AC5" s="207">
        <v>13.8</v>
      </c>
      <c r="AD5" s="206">
        <v>-69.265033407572375</v>
      </c>
      <c r="AE5" s="205">
        <v>568</v>
      </c>
      <c r="AF5" s="205">
        <v>282</v>
      </c>
      <c r="AG5" s="206">
        <v>-50.352112676056336</v>
      </c>
      <c r="AH5" s="74"/>
    </row>
    <row r="6" spans="1:34" ht="26.4">
      <c r="A6" s="193" t="s">
        <v>108</v>
      </c>
      <c r="B6" s="194">
        <f t="shared" si="0"/>
        <v>4</v>
      </c>
      <c r="C6" s="194">
        <f t="shared" si="0"/>
        <v>5</v>
      </c>
      <c r="D6" s="195">
        <f t="shared" si="1"/>
        <v>0.25</v>
      </c>
      <c r="E6" s="196">
        <f t="shared" si="2"/>
        <v>5</v>
      </c>
      <c r="F6" s="196">
        <f t="shared" si="2"/>
        <v>8.4</v>
      </c>
      <c r="G6" s="307">
        <f t="shared" si="3"/>
        <v>0.68000000000000016</v>
      </c>
      <c r="H6" s="194">
        <f t="shared" si="4"/>
        <v>88</v>
      </c>
      <c r="I6" s="194">
        <f t="shared" si="4"/>
        <v>67</v>
      </c>
      <c r="J6" s="195">
        <f t="shared" si="5"/>
        <v>-0.23863636363636365</v>
      </c>
      <c r="K6" s="74"/>
      <c r="L6" s="74"/>
      <c r="M6" s="197">
        <f t="shared" si="6"/>
        <v>88</v>
      </c>
      <c r="N6" s="197">
        <f t="shared" si="6"/>
        <v>67</v>
      </c>
      <c r="O6" s="306">
        <f t="shared" si="7"/>
        <v>0.68000000000000016</v>
      </c>
      <c r="P6" s="198">
        <f t="shared" si="8"/>
        <v>5</v>
      </c>
      <c r="Q6" s="198">
        <f t="shared" si="8"/>
        <v>8.4</v>
      </c>
      <c r="R6" s="197">
        <f t="shared" si="9"/>
        <v>4</v>
      </c>
      <c r="S6" s="197">
        <f t="shared" si="9"/>
        <v>5</v>
      </c>
      <c r="T6" s="309" t="s">
        <v>109</v>
      </c>
      <c r="U6" s="8">
        <f t="shared" ref="U6:U21" si="10">Q6/$Q$22</f>
        <v>3.5353535353535359E-2</v>
      </c>
      <c r="V6" s="74"/>
      <c r="W6" s="74"/>
      <c r="X6" s="208" t="s">
        <v>106</v>
      </c>
      <c r="Y6" s="205">
        <v>2</v>
      </c>
      <c r="Z6" s="205">
        <v>8</v>
      </c>
      <c r="AA6" s="206">
        <v>300</v>
      </c>
      <c r="AB6" s="207">
        <v>1</v>
      </c>
      <c r="AC6" s="207">
        <v>14.1</v>
      </c>
      <c r="AD6" s="206">
        <v>1310</v>
      </c>
      <c r="AE6" s="205">
        <v>52</v>
      </c>
      <c r="AF6" s="205">
        <v>246</v>
      </c>
      <c r="AG6" s="206">
        <v>373.07692307692309</v>
      </c>
      <c r="AH6" s="74"/>
    </row>
    <row r="7" spans="1:34" ht="26.4">
      <c r="A7" s="203" t="s">
        <v>110</v>
      </c>
      <c r="B7" s="194">
        <f t="shared" si="0"/>
        <v>17</v>
      </c>
      <c r="C7" s="194">
        <f t="shared" si="0"/>
        <v>11</v>
      </c>
      <c r="D7" s="195">
        <f t="shared" si="1"/>
        <v>-0.3529411764705882</v>
      </c>
      <c r="E7" s="196">
        <f t="shared" si="2"/>
        <v>9.9</v>
      </c>
      <c r="F7" s="196">
        <f t="shared" si="2"/>
        <v>7.7</v>
      </c>
      <c r="G7" s="307">
        <f t="shared" si="3"/>
        <v>-0.22222222222222221</v>
      </c>
      <c r="H7" s="194">
        <f t="shared" si="4"/>
        <v>358</v>
      </c>
      <c r="I7" s="194">
        <f t="shared" si="4"/>
        <v>152</v>
      </c>
      <c r="J7" s="195">
        <f t="shared" si="5"/>
        <v>-0.57541899441340782</v>
      </c>
      <c r="K7" s="74"/>
      <c r="L7" s="74"/>
      <c r="M7" s="197">
        <f t="shared" si="6"/>
        <v>358</v>
      </c>
      <c r="N7" s="197">
        <f t="shared" si="6"/>
        <v>152</v>
      </c>
      <c r="O7" s="306">
        <f t="shared" si="7"/>
        <v>-0.22222222222222221</v>
      </c>
      <c r="P7" s="198">
        <f t="shared" si="8"/>
        <v>9.9</v>
      </c>
      <c r="Q7" s="198">
        <f t="shared" si="8"/>
        <v>7.7</v>
      </c>
      <c r="R7" s="197">
        <f t="shared" si="9"/>
        <v>17</v>
      </c>
      <c r="S7" s="197">
        <f t="shared" si="9"/>
        <v>11</v>
      </c>
      <c r="T7" s="310" t="s">
        <v>111</v>
      </c>
      <c r="U7" s="8">
        <f t="shared" si="10"/>
        <v>3.2407407407407413E-2</v>
      </c>
      <c r="V7" s="74"/>
      <c r="W7" s="74"/>
      <c r="X7" s="208" t="s">
        <v>108</v>
      </c>
      <c r="Y7" s="205">
        <v>4</v>
      </c>
      <c r="Z7" s="205">
        <v>5</v>
      </c>
      <c r="AA7" s="206">
        <v>25</v>
      </c>
      <c r="AB7" s="207">
        <v>5</v>
      </c>
      <c r="AC7" s="207">
        <v>8.4</v>
      </c>
      <c r="AD7" s="206">
        <v>68</v>
      </c>
      <c r="AE7" s="205">
        <v>88</v>
      </c>
      <c r="AF7" s="205">
        <v>67</v>
      </c>
      <c r="AG7" s="206">
        <v>-23.863636363636363</v>
      </c>
      <c r="AH7" s="74"/>
    </row>
    <row r="8" spans="1:34" ht="20.399999999999999">
      <c r="A8" s="193" t="s">
        <v>112</v>
      </c>
      <c r="B8" s="194">
        <f t="shared" si="0"/>
        <v>9</v>
      </c>
      <c r="C8" s="194">
        <f t="shared" si="0"/>
        <v>7</v>
      </c>
      <c r="D8" s="195">
        <f t="shared" si="1"/>
        <v>-0.22222222222222221</v>
      </c>
      <c r="E8" s="196">
        <f t="shared" si="2"/>
        <v>1.3</v>
      </c>
      <c r="F8" s="196">
        <f t="shared" si="2"/>
        <v>7.3</v>
      </c>
      <c r="G8" s="307">
        <f t="shared" si="3"/>
        <v>4.615384615384615</v>
      </c>
      <c r="H8" s="194">
        <f t="shared" si="4"/>
        <v>94</v>
      </c>
      <c r="I8" s="194">
        <f t="shared" si="4"/>
        <v>142</v>
      </c>
      <c r="J8" s="195">
        <f t="shared" si="5"/>
        <v>0.5106382978723405</v>
      </c>
      <c r="K8" s="74"/>
      <c r="L8" s="74"/>
      <c r="M8" s="197">
        <f t="shared" si="6"/>
        <v>94</v>
      </c>
      <c r="N8" s="197">
        <f t="shared" si="6"/>
        <v>142</v>
      </c>
      <c r="O8" s="306">
        <f t="shared" si="7"/>
        <v>4.615384615384615</v>
      </c>
      <c r="P8" s="198">
        <f t="shared" si="8"/>
        <v>1.3</v>
      </c>
      <c r="Q8" s="198">
        <f t="shared" si="8"/>
        <v>7.3</v>
      </c>
      <c r="R8" s="197">
        <f t="shared" si="9"/>
        <v>9</v>
      </c>
      <c r="S8" s="197">
        <f t="shared" si="9"/>
        <v>7</v>
      </c>
      <c r="T8" s="311" t="s">
        <v>113</v>
      </c>
      <c r="U8" s="8">
        <f t="shared" si="10"/>
        <v>3.0723905723905726E-2</v>
      </c>
      <c r="V8" s="74"/>
      <c r="W8" s="74"/>
      <c r="X8" s="204" t="s">
        <v>110</v>
      </c>
      <c r="Y8" s="205">
        <v>17</v>
      </c>
      <c r="Z8" s="205">
        <v>11</v>
      </c>
      <c r="AA8" s="206">
        <v>-35.294117647058826</v>
      </c>
      <c r="AB8" s="207">
        <v>9.9</v>
      </c>
      <c r="AC8" s="207">
        <v>7.7</v>
      </c>
      <c r="AD8" s="206">
        <v>-22.222222222222221</v>
      </c>
      <c r="AE8" s="205">
        <v>358</v>
      </c>
      <c r="AF8" s="205">
        <v>152</v>
      </c>
      <c r="AG8" s="206">
        <v>-57.541899441340782</v>
      </c>
      <c r="AH8" s="74"/>
    </row>
    <row r="9" spans="1:34" ht="20.399999999999999">
      <c r="A9" s="203" t="s">
        <v>114</v>
      </c>
      <c r="B9" s="194">
        <f t="shared" si="0"/>
        <v>18</v>
      </c>
      <c r="C9" s="194">
        <f t="shared" si="0"/>
        <v>21</v>
      </c>
      <c r="D9" s="195">
        <f t="shared" si="1"/>
        <v>0.16666666666666674</v>
      </c>
      <c r="E9" s="196">
        <f t="shared" si="2"/>
        <v>25</v>
      </c>
      <c r="F9" s="196">
        <f t="shared" si="2"/>
        <v>44.4</v>
      </c>
      <c r="G9" s="307">
        <f t="shared" si="3"/>
        <v>0.77600000000000002</v>
      </c>
      <c r="H9" s="194">
        <f t="shared" si="4"/>
        <v>391</v>
      </c>
      <c r="I9" s="194">
        <f t="shared" si="4"/>
        <v>577</v>
      </c>
      <c r="J9" s="195">
        <f t="shared" si="5"/>
        <v>0.47570332480818411</v>
      </c>
      <c r="K9" s="74"/>
      <c r="L9" s="74"/>
      <c r="M9" s="197">
        <f t="shared" si="6"/>
        <v>391</v>
      </c>
      <c r="N9" s="197">
        <f t="shared" si="6"/>
        <v>577</v>
      </c>
      <c r="O9" s="306">
        <f t="shared" si="7"/>
        <v>0.77600000000000002</v>
      </c>
      <c r="P9" s="198">
        <f t="shared" si="8"/>
        <v>25</v>
      </c>
      <c r="Q9" s="198">
        <f t="shared" si="8"/>
        <v>44.4</v>
      </c>
      <c r="R9" s="197">
        <f t="shared" si="9"/>
        <v>18</v>
      </c>
      <c r="S9" s="197">
        <f t="shared" si="9"/>
        <v>21</v>
      </c>
      <c r="T9" s="310" t="s">
        <v>115</v>
      </c>
      <c r="U9" s="8">
        <f t="shared" si="10"/>
        <v>0.18686868686868688</v>
      </c>
      <c r="V9" s="74"/>
      <c r="W9" s="74"/>
      <c r="X9" s="204" t="s">
        <v>112</v>
      </c>
      <c r="Y9" s="205">
        <v>9</v>
      </c>
      <c r="Z9" s="205">
        <v>7</v>
      </c>
      <c r="AA9" s="206">
        <v>-22.222222222222221</v>
      </c>
      <c r="AB9" s="207">
        <v>1.3</v>
      </c>
      <c r="AC9" s="207">
        <v>7.3</v>
      </c>
      <c r="AD9" s="206">
        <v>461.53846153846149</v>
      </c>
      <c r="AE9" s="205">
        <v>94</v>
      </c>
      <c r="AF9" s="205">
        <v>142</v>
      </c>
      <c r="AG9" s="206">
        <v>51.063829787234042</v>
      </c>
      <c r="AH9" s="74"/>
    </row>
    <row r="10" spans="1:34" ht="20.399999999999999">
      <c r="A10" s="193" t="s">
        <v>116</v>
      </c>
      <c r="B10" s="194">
        <f t="shared" si="0"/>
        <v>18</v>
      </c>
      <c r="C10" s="194">
        <f t="shared" si="0"/>
        <v>15</v>
      </c>
      <c r="D10" s="195">
        <f t="shared" si="1"/>
        <v>-0.16666666666666663</v>
      </c>
      <c r="E10" s="196">
        <f t="shared" si="2"/>
        <v>19.5</v>
      </c>
      <c r="F10" s="196">
        <f t="shared" si="2"/>
        <v>4.5</v>
      </c>
      <c r="G10" s="307">
        <f t="shared" si="3"/>
        <v>-0.76923076923076916</v>
      </c>
      <c r="H10" s="194">
        <f t="shared" si="4"/>
        <v>479</v>
      </c>
      <c r="I10" s="194">
        <f t="shared" si="4"/>
        <v>288</v>
      </c>
      <c r="J10" s="195">
        <f t="shared" si="5"/>
        <v>-0.39874739039665974</v>
      </c>
      <c r="K10" s="74"/>
      <c r="L10" s="74"/>
      <c r="M10" s="197">
        <f t="shared" si="6"/>
        <v>479</v>
      </c>
      <c r="N10" s="197">
        <f t="shared" si="6"/>
        <v>288</v>
      </c>
      <c r="O10" s="306">
        <f t="shared" si="7"/>
        <v>-0.76923076923076916</v>
      </c>
      <c r="P10" s="198">
        <f t="shared" si="8"/>
        <v>19.5</v>
      </c>
      <c r="Q10" s="198">
        <f t="shared" si="8"/>
        <v>4.5</v>
      </c>
      <c r="R10" s="197">
        <f t="shared" si="9"/>
        <v>18</v>
      </c>
      <c r="S10" s="197">
        <f t="shared" si="9"/>
        <v>15</v>
      </c>
      <c r="T10" s="311" t="s">
        <v>117</v>
      </c>
      <c r="U10" s="8">
        <f t="shared" si="10"/>
        <v>1.8939393939393943E-2</v>
      </c>
      <c r="V10" s="74"/>
      <c r="W10" s="74"/>
      <c r="X10" s="204" t="s">
        <v>114</v>
      </c>
      <c r="Y10" s="205">
        <v>18</v>
      </c>
      <c r="Z10" s="205">
        <v>21</v>
      </c>
      <c r="AA10" s="206">
        <v>16.666666666666664</v>
      </c>
      <c r="AB10" s="207">
        <v>25</v>
      </c>
      <c r="AC10" s="207">
        <v>44.4</v>
      </c>
      <c r="AD10" s="206">
        <v>77.599999999999994</v>
      </c>
      <c r="AE10" s="205">
        <v>391</v>
      </c>
      <c r="AF10" s="205">
        <v>577</v>
      </c>
      <c r="AG10" s="206">
        <v>47.570332480818415</v>
      </c>
      <c r="AH10" s="74"/>
    </row>
    <row r="11" spans="1:34" ht="20.399999999999999">
      <c r="A11" s="203" t="s">
        <v>118</v>
      </c>
      <c r="B11" s="194">
        <f t="shared" si="0"/>
        <v>13</v>
      </c>
      <c r="C11" s="194">
        <f t="shared" si="0"/>
        <v>10</v>
      </c>
      <c r="D11" s="195">
        <f t="shared" si="1"/>
        <v>-0.23076923076923073</v>
      </c>
      <c r="E11" s="196">
        <f t="shared" si="2"/>
        <v>14.4</v>
      </c>
      <c r="F11" s="196">
        <f t="shared" si="2"/>
        <v>0.7</v>
      </c>
      <c r="G11" s="307">
        <f t="shared" si="3"/>
        <v>-0.95138888888888884</v>
      </c>
      <c r="H11" s="194">
        <f t="shared" si="4"/>
        <v>306</v>
      </c>
      <c r="I11" s="194">
        <f t="shared" si="4"/>
        <v>24</v>
      </c>
      <c r="J11" s="195">
        <f t="shared" si="5"/>
        <v>-0.92156862745098045</v>
      </c>
      <c r="K11" s="74"/>
      <c r="L11" s="74"/>
      <c r="M11" s="197">
        <f t="shared" si="6"/>
        <v>306</v>
      </c>
      <c r="N11" s="197">
        <f t="shared" si="6"/>
        <v>24</v>
      </c>
      <c r="O11" s="306">
        <f t="shared" si="7"/>
        <v>-0.95138888888888884</v>
      </c>
      <c r="P11" s="198">
        <f t="shared" si="8"/>
        <v>14.4</v>
      </c>
      <c r="Q11" s="198">
        <f t="shared" si="8"/>
        <v>0.7</v>
      </c>
      <c r="R11" s="197">
        <f t="shared" si="9"/>
        <v>13</v>
      </c>
      <c r="S11" s="197">
        <f t="shared" si="9"/>
        <v>10</v>
      </c>
      <c r="T11" s="310" t="s">
        <v>119</v>
      </c>
      <c r="U11" s="8">
        <f t="shared" si="10"/>
        <v>2.9461279461279462E-3</v>
      </c>
      <c r="V11" s="74"/>
      <c r="W11" s="74"/>
      <c r="X11" s="204" t="s">
        <v>116</v>
      </c>
      <c r="Y11" s="205">
        <v>18</v>
      </c>
      <c r="Z11" s="205">
        <v>15</v>
      </c>
      <c r="AA11" s="206">
        <v>-16.666666666666664</v>
      </c>
      <c r="AB11" s="207">
        <v>19.5</v>
      </c>
      <c r="AC11" s="207">
        <v>4.5</v>
      </c>
      <c r="AD11" s="206">
        <v>-76.92307692307692</v>
      </c>
      <c r="AE11" s="205">
        <v>479</v>
      </c>
      <c r="AF11" s="205">
        <v>288</v>
      </c>
      <c r="AG11" s="206">
        <v>-39.874739039665968</v>
      </c>
      <c r="AH11" s="74"/>
    </row>
    <row r="12" spans="1:34" ht="20.399999999999999">
      <c r="A12" s="193" t="s">
        <v>120</v>
      </c>
      <c r="B12" s="194">
        <f t="shared" si="0"/>
        <v>5</v>
      </c>
      <c r="C12" s="194">
        <f t="shared" si="0"/>
        <v>6</v>
      </c>
      <c r="D12" s="195">
        <f t="shared" si="1"/>
        <v>0.19999999999999996</v>
      </c>
      <c r="E12" s="196">
        <f t="shared" si="2"/>
        <v>10.4</v>
      </c>
      <c r="F12" s="196">
        <f t="shared" si="2"/>
        <v>36.799999999999997</v>
      </c>
      <c r="G12" s="307">
        <f t="shared" si="3"/>
        <v>2.5384615384615379</v>
      </c>
      <c r="H12" s="194">
        <f t="shared" si="4"/>
        <v>248</v>
      </c>
      <c r="I12" s="194">
        <f t="shared" si="4"/>
        <v>156</v>
      </c>
      <c r="J12" s="195">
        <f t="shared" si="5"/>
        <v>-0.37096774193548387</v>
      </c>
      <c r="K12" s="74"/>
      <c r="L12" s="74"/>
      <c r="M12" s="197">
        <f t="shared" si="6"/>
        <v>248</v>
      </c>
      <c r="N12" s="197">
        <f t="shared" si="6"/>
        <v>156</v>
      </c>
      <c r="O12" s="306">
        <f t="shared" si="7"/>
        <v>2.5384615384615379</v>
      </c>
      <c r="P12" s="198">
        <f t="shared" si="8"/>
        <v>10.4</v>
      </c>
      <c r="Q12" s="198">
        <f t="shared" si="8"/>
        <v>36.799999999999997</v>
      </c>
      <c r="R12" s="197">
        <f t="shared" si="9"/>
        <v>5</v>
      </c>
      <c r="S12" s="197">
        <f t="shared" si="9"/>
        <v>6</v>
      </c>
      <c r="T12" s="311" t="s">
        <v>121</v>
      </c>
      <c r="U12" s="8">
        <f t="shared" si="10"/>
        <v>0.1548821548821549</v>
      </c>
      <c r="V12" s="74"/>
      <c r="W12" s="74"/>
      <c r="X12" s="204" t="s">
        <v>118</v>
      </c>
      <c r="Y12" s="205">
        <v>13</v>
      </c>
      <c r="Z12" s="205">
        <v>10</v>
      </c>
      <c r="AA12" s="206">
        <v>-23.076923076923077</v>
      </c>
      <c r="AB12" s="207">
        <v>14.4</v>
      </c>
      <c r="AC12" s="207">
        <v>0.7</v>
      </c>
      <c r="AD12" s="206">
        <v>-95.138888888888886</v>
      </c>
      <c r="AE12" s="205">
        <v>306</v>
      </c>
      <c r="AF12" s="205">
        <v>24</v>
      </c>
      <c r="AG12" s="206">
        <v>-92.156862745098039</v>
      </c>
      <c r="AH12" s="74"/>
    </row>
    <row r="13" spans="1:34" ht="20.399999999999999">
      <c r="A13" s="203" t="s">
        <v>122</v>
      </c>
      <c r="B13" s="194">
        <f t="shared" si="0"/>
        <v>7</v>
      </c>
      <c r="C13" s="194">
        <f t="shared" si="0"/>
        <v>4</v>
      </c>
      <c r="D13" s="195">
        <f t="shared" si="1"/>
        <v>-0.4285714285714286</v>
      </c>
      <c r="E13" s="196">
        <f t="shared" si="2"/>
        <v>1.5</v>
      </c>
      <c r="F13" s="196">
        <f t="shared" si="2"/>
        <v>1</v>
      </c>
      <c r="G13" s="307">
        <f t="shared" si="3"/>
        <v>-0.33333333333333337</v>
      </c>
      <c r="H13" s="194">
        <f t="shared" si="4"/>
        <v>311</v>
      </c>
      <c r="I13" s="194">
        <f t="shared" si="4"/>
        <v>78</v>
      </c>
      <c r="J13" s="195">
        <f t="shared" si="5"/>
        <v>-0.74919614147909974</v>
      </c>
      <c r="K13" s="74"/>
      <c r="L13" s="74"/>
      <c r="M13" s="197">
        <f t="shared" si="6"/>
        <v>311</v>
      </c>
      <c r="N13" s="197">
        <f t="shared" si="6"/>
        <v>78</v>
      </c>
      <c r="O13" s="306">
        <f t="shared" si="7"/>
        <v>-0.33333333333333337</v>
      </c>
      <c r="P13" s="198">
        <f t="shared" si="8"/>
        <v>1.5</v>
      </c>
      <c r="Q13" s="198">
        <f t="shared" si="8"/>
        <v>1</v>
      </c>
      <c r="R13" s="197">
        <f t="shared" si="9"/>
        <v>7</v>
      </c>
      <c r="S13" s="197">
        <f t="shared" si="9"/>
        <v>4</v>
      </c>
      <c r="T13" s="308" t="s">
        <v>123</v>
      </c>
      <c r="U13" s="8">
        <f t="shared" si="10"/>
        <v>4.2087542087542095E-3</v>
      </c>
      <c r="V13" s="74"/>
      <c r="W13" s="74"/>
      <c r="X13" s="204" t="s">
        <v>120</v>
      </c>
      <c r="Y13" s="205">
        <v>5</v>
      </c>
      <c r="Z13" s="205">
        <v>6</v>
      </c>
      <c r="AA13" s="206">
        <v>20</v>
      </c>
      <c r="AB13" s="207">
        <v>10.4</v>
      </c>
      <c r="AC13" s="207">
        <v>36.799999999999997</v>
      </c>
      <c r="AD13" s="206">
        <v>253.84615384615378</v>
      </c>
      <c r="AE13" s="205">
        <v>248</v>
      </c>
      <c r="AF13" s="205">
        <v>156</v>
      </c>
      <c r="AG13" s="206">
        <v>-37.096774193548384</v>
      </c>
      <c r="AH13" s="74"/>
    </row>
    <row r="14" spans="1:34" ht="26.4">
      <c r="A14" s="193" t="s">
        <v>124</v>
      </c>
      <c r="B14" s="194">
        <f t="shared" si="0"/>
        <v>8</v>
      </c>
      <c r="C14" s="194">
        <f t="shared" si="0"/>
        <v>7</v>
      </c>
      <c r="D14" s="195">
        <f t="shared" si="1"/>
        <v>-0.125</v>
      </c>
      <c r="E14" s="196">
        <f t="shared" si="2"/>
        <v>3.1</v>
      </c>
      <c r="F14" s="196">
        <f t="shared" si="2"/>
        <v>16.5</v>
      </c>
      <c r="G14" s="307">
        <f t="shared" si="3"/>
        <v>4.32258064516129</v>
      </c>
      <c r="H14" s="194">
        <f t="shared" si="4"/>
        <v>53</v>
      </c>
      <c r="I14" s="194">
        <f t="shared" si="4"/>
        <v>58</v>
      </c>
      <c r="J14" s="195">
        <f t="shared" si="5"/>
        <v>9.4339622641509413E-2</v>
      </c>
      <c r="K14" s="74"/>
      <c r="L14" s="74"/>
      <c r="M14" s="197">
        <f t="shared" si="6"/>
        <v>53</v>
      </c>
      <c r="N14" s="197">
        <f t="shared" si="6"/>
        <v>58</v>
      </c>
      <c r="O14" s="306">
        <f t="shared" si="7"/>
        <v>4.32258064516129</v>
      </c>
      <c r="P14" s="198">
        <f t="shared" si="8"/>
        <v>3.1</v>
      </c>
      <c r="Q14" s="198">
        <f t="shared" si="8"/>
        <v>16.5</v>
      </c>
      <c r="R14" s="197">
        <f t="shared" si="9"/>
        <v>8</v>
      </c>
      <c r="S14" s="197">
        <f t="shared" si="9"/>
        <v>7</v>
      </c>
      <c r="T14" s="309" t="s">
        <v>125</v>
      </c>
      <c r="U14" s="8">
        <f t="shared" si="10"/>
        <v>6.9444444444444448E-2</v>
      </c>
      <c r="V14" s="74"/>
      <c r="W14" s="74"/>
      <c r="X14" s="208" t="s">
        <v>122</v>
      </c>
      <c r="Y14" s="205">
        <v>7</v>
      </c>
      <c r="Z14" s="205">
        <v>4</v>
      </c>
      <c r="AA14" s="206">
        <v>-42.857142857142854</v>
      </c>
      <c r="AB14" s="207">
        <v>1.5</v>
      </c>
      <c r="AC14" s="207">
        <v>1</v>
      </c>
      <c r="AD14" s="206">
        <v>-33.333333333333336</v>
      </c>
      <c r="AE14" s="205">
        <v>311</v>
      </c>
      <c r="AF14" s="205">
        <v>78</v>
      </c>
      <c r="AG14" s="206">
        <v>-74.919614147909968</v>
      </c>
      <c r="AH14" s="74"/>
    </row>
    <row r="15" spans="1:34" ht="39.6">
      <c r="A15" s="209" t="s">
        <v>126</v>
      </c>
      <c r="B15" s="194">
        <f t="shared" si="0"/>
        <v>19</v>
      </c>
      <c r="C15" s="194">
        <f t="shared" si="0"/>
        <v>15</v>
      </c>
      <c r="D15" s="195">
        <f t="shared" si="1"/>
        <v>-0.21052631578947367</v>
      </c>
      <c r="E15" s="196">
        <f t="shared" si="2"/>
        <v>9.1</v>
      </c>
      <c r="F15" s="196">
        <f t="shared" si="2"/>
        <v>14.2</v>
      </c>
      <c r="G15" s="307">
        <f t="shared" si="3"/>
        <v>0.56043956043956045</v>
      </c>
      <c r="H15" s="194">
        <f t="shared" si="4"/>
        <v>191</v>
      </c>
      <c r="I15" s="194">
        <f t="shared" si="4"/>
        <v>319</v>
      </c>
      <c r="J15" s="195">
        <f t="shared" si="5"/>
        <v>0.67015706806282727</v>
      </c>
      <c r="K15" s="74"/>
      <c r="L15" s="74"/>
      <c r="M15" s="197">
        <f t="shared" si="6"/>
        <v>191</v>
      </c>
      <c r="N15" s="197">
        <f t="shared" si="6"/>
        <v>319</v>
      </c>
      <c r="O15" s="306">
        <f t="shared" si="7"/>
        <v>0.56043956043956045</v>
      </c>
      <c r="P15" s="198">
        <f t="shared" si="8"/>
        <v>9.1</v>
      </c>
      <c r="Q15" s="198">
        <f t="shared" si="8"/>
        <v>14.2</v>
      </c>
      <c r="R15" s="197">
        <f t="shared" si="9"/>
        <v>19</v>
      </c>
      <c r="S15" s="197">
        <f t="shared" si="9"/>
        <v>15</v>
      </c>
      <c r="T15" s="308" t="s">
        <v>127</v>
      </c>
      <c r="U15" s="8">
        <f t="shared" si="10"/>
        <v>5.976430976430977E-2</v>
      </c>
      <c r="V15" s="74"/>
      <c r="W15" s="74"/>
      <c r="X15" s="208" t="s">
        <v>124</v>
      </c>
      <c r="Y15" s="205">
        <v>8</v>
      </c>
      <c r="Z15" s="205">
        <v>7</v>
      </c>
      <c r="AA15" s="206">
        <v>-12.5</v>
      </c>
      <c r="AB15" s="207">
        <v>3.1</v>
      </c>
      <c r="AC15" s="207">
        <v>16.5</v>
      </c>
      <c r="AD15" s="206">
        <v>432.25806451612902</v>
      </c>
      <c r="AE15" s="205">
        <v>53</v>
      </c>
      <c r="AF15" s="205">
        <v>58</v>
      </c>
      <c r="AG15" s="206">
        <v>9.433962264150944</v>
      </c>
      <c r="AH15" s="74"/>
    </row>
    <row r="16" spans="1:34" ht="26.4">
      <c r="A16" s="193" t="s">
        <v>128</v>
      </c>
      <c r="B16" s="194">
        <f t="shared" si="0"/>
        <v>7</v>
      </c>
      <c r="C16" s="194">
        <f t="shared" si="0"/>
        <v>18</v>
      </c>
      <c r="D16" s="195">
        <f t="shared" si="1"/>
        <v>1.5714285714285716</v>
      </c>
      <c r="E16" s="196">
        <f t="shared" si="2"/>
        <v>152.19999999999999</v>
      </c>
      <c r="F16" s="196">
        <f t="shared" si="2"/>
        <v>18.3</v>
      </c>
      <c r="G16" s="307">
        <f t="shared" si="3"/>
        <v>-0.87976346911957948</v>
      </c>
      <c r="H16" s="194">
        <f t="shared" si="4"/>
        <v>1223</v>
      </c>
      <c r="I16" s="194">
        <f t="shared" si="4"/>
        <v>175</v>
      </c>
      <c r="J16" s="195">
        <f t="shared" si="5"/>
        <v>-0.85690923957481602</v>
      </c>
      <c r="K16" s="74"/>
      <c r="L16" s="74"/>
      <c r="M16" s="197">
        <f t="shared" si="6"/>
        <v>1223</v>
      </c>
      <c r="N16" s="197">
        <f t="shared" si="6"/>
        <v>175</v>
      </c>
      <c r="O16" s="306">
        <f t="shared" si="7"/>
        <v>-0.87976346911957948</v>
      </c>
      <c r="P16" s="198">
        <f t="shared" si="8"/>
        <v>152.19999999999999</v>
      </c>
      <c r="Q16" s="198">
        <f t="shared" si="8"/>
        <v>18.3</v>
      </c>
      <c r="R16" s="197">
        <f t="shared" si="9"/>
        <v>7</v>
      </c>
      <c r="S16" s="197">
        <f t="shared" si="9"/>
        <v>18</v>
      </c>
      <c r="T16" s="311" t="s">
        <v>129</v>
      </c>
      <c r="U16" s="8">
        <f t="shared" si="10"/>
        <v>7.702020202020203E-2</v>
      </c>
      <c r="V16" s="74"/>
      <c r="W16" s="74"/>
      <c r="X16" s="210" t="s">
        <v>126</v>
      </c>
      <c r="Y16" s="205">
        <v>19</v>
      </c>
      <c r="Z16" s="205">
        <v>15</v>
      </c>
      <c r="AA16" s="206">
        <v>-21.052631578947366</v>
      </c>
      <c r="AB16" s="207">
        <v>9.1</v>
      </c>
      <c r="AC16" s="207">
        <v>14.2</v>
      </c>
      <c r="AD16" s="206">
        <v>56.043956043956044</v>
      </c>
      <c r="AE16" s="205">
        <v>191</v>
      </c>
      <c r="AF16" s="205">
        <v>319</v>
      </c>
      <c r="AG16" s="206">
        <v>67.015706806282722</v>
      </c>
      <c r="AH16" s="74"/>
    </row>
    <row r="17" spans="1:34" ht="20.399999999999999">
      <c r="A17" s="203" t="s">
        <v>130</v>
      </c>
      <c r="B17" s="194">
        <f t="shared" si="0"/>
        <v>10</v>
      </c>
      <c r="C17" s="194">
        <f t="shared" si="0"/>
        <v>5</v>
      </c>
      <c r="D17" s="195">
        <f t="shared" si="1"/>
        <v>-0.5</v>
      </c>
      <c r="E17" s="196">
        <f t="shared" si="2"/>
        <v>14</v>
      </c>
      <c r="F17" s="196">
        <f t="shared" si="2"/>
        <v>5.5</v>
      </c>
      <c r="G17" s="307">
        <f t="shared" si="3"/>
        <v>-0.60714285714285721</v>
      </c>
      <c r="H17" s="194">
        <f t="shared" si="4"/>
        <v>354</v>
      </c>
      <c r="I17" s="194">
        <f t="shared" si="4"/>
        <v>57</v>
      </c>
      <c r="J17" s="195">
        <f t="shared" si="5"/>
        <v>-0.83898305084745761</v>
      </c>
      <c r="K17" s="74"/>
      <c r="L17" s="74"/>
      <c r="M17" s="197">
        <f t="shared" si="6"/>
        <v>354</v>
      </c>
      <c r="N17" s="197">
        <f t="shared" si="6"/>
        <v>57</v>
      </c>
      <c r="O17" s="306">
        <f t="shared" si="7"/>
        <v>-0.60714285714285721</v>
      </c>
      <c r="P17" s="198">
        <f t="shared" si="8"/>
        <v>14</v>
      </c>
      <c r="Q17" s="198">
        <f t="shared" si="8"/>
        <v>5.5</v>
      </c>
      <c r="R17" s="197">
        <f t="shared" si="9"/>
        <v>10</v>
      </c>
      <c r="S17" s="197">
        <f t="shared" si="9"/>
        <v>5</v>
      </c>
      <c r="T17" s="310" t="s">
        <v>131</v>
      </c>
      <c r="U17" s="8">
        <f t="shared" si="10"/>
        <v>2.314814814814815E-2</v>
      </c>
      <c r="V17" s="74"/>
      <c r="W17" s="74"/>
      <c r="X17" s="204" t="s">
        <v>128</v>
      </c>
      <c r="Y17" s="205">
        <v>7</v>
      </c>
      <c r="Z17" s="205">
        <v>18</v>
      </c>
      <c r="AA17" s="206">
        <v>157.14285714285714</v>
      </c>
      <c r="AB17" s="207">
        <v>152.19999999999999</v>
      </c>
      <c r="AC17" s="207">
        <v>18.3</v>
      </c>
      <c r="AD17" s="206">
        <v>-87.976346911957947</v>
      </c>
      <c r="AE17" s="205">
        <v>1223</v>
      </c>
      <c r="AF17" s="205">
        <v>175</v>
      </c>
      <c r="AG17" s="206">
        <v>-85.690923957481601</v>
      </c>
      <c r="AH17" s="74"/>
    </row>
    <row r="18" spans="1:34" ht="20.399999999999999">
      <c r="A18" s="193" t="s">
        <v>132</v>
      </c>
      <c r="B18" s="194">
        <f t="shared" si="0"/>
        <v>2</v>
      </c>
      <c r="C18" s="194">
        <f t="shared" si="0"/>
        <v>0</v>
      </c>
      <c r="D18" s="195">
        <f t="shared" si="1"/>
        <v>-1</v>
      </c>
      <c r="E18" s="196">
        <f t="shared" si="2"/>
        <v>0.2</v>
      </c>
      <c r="F18" s="196">
        <f t="shared" si="2"/>
        <v>0</v>
      </c>
      <c r="G18" s="307">
        <f t="shared" si="3"/>
        <v>-1</v>
      </c>
      <c r="H18" s="194">
        <f t="shared" si="4"/>
        <v>36</v>
      </c>
      <c r="I18" s="194">
        <f t="shared" si="4"/>
        <v>0</v>
      </c>
      <c r="J18" s="195">
        <f t="shared" si="5"/>
        <v>-1</v>
      </c>
      <c r="K18" s="74"/>
      <c r="L18" s="74"/>
      <c r="M18" s="197">
        <f t="shared" si="6"/>
        <v>36</v>
      </c>
      <c r="N18" s="197">
        <f t="shared" si="6"/>
        <v>0</v>
      </c>
      <c r="O18" s="306">
        <f t="shared" si="7"/>
        <v>-1</v>
      </c>
      <c r="P18" s="198">
        <f t="shared" si="8"/>
        <v>0.2</v>
      </c>
      <c r="Q18" s="198">
        <f t="shared" si="8"/>
        <v>0</v>
      </c>
      <c r="R18" s="197">
        <f t="shared" si="9"/>
        <v>2</v>
      </c>
      <c r="S18" s="197">
        <f t="shared" si="9"/>
        <v>0</v>
      </c>
      <c r="T18" s="309" t="s">
        <v>133</v>
      </c>
      <c r="U18" s="8">
        <f t="shared" si="10"/>
        <v>0</v>
      </c>
      <c r="V18" s="74"/>
      <c r="W18" s="74"/>
      <c r="X18" s="204" t="s">
        <v>130</v>
      </c>
      <c r="Y18" s="205">
        <v>10</v>
      </c>
      <c r="Z18" s="205">
        <v>5</v>
      </c>
      <c r="AA18" s="206">
        <v>-50</v>
      </c>
      <c r="AB18" s="207">
        <v>14</v>
      </c>
      <c r="AC18" s="207">
        <v>5.5</v>
      </c>
      <c r="AD18" s="206">
        <v>-60.714285714285722</v>
      </c>
      <c r="AE18" s="205">
        <v>354</v>
      </c>
      <c r="AF18" s="205">
        <v>57</v>
      </c>
      <c r="AG18" s="206">
        <v>-83.898305084745758</v>
      </c>
      <c r="AH18" s="74"/>
    </row>
    <row r="19" spans="1:34" ht="26.4">
      <c r="A19" s="203" t="s">
        <v>134</v>
      </c>
      <c r="B19" s="194">
        <f t="shared" si="0"/>
        <v>3</v>
      </c>
      <c r="C19" s="194">
        <f t="shared" si="0"/>
        <v>7</v>
      </c>
      <c r="D19" s="195">
        <f t="shared" si="1"/>
        <v>1.3333333333333335</v>
      </c>
      <c r="E19" s="196">
        <f t="shared" si="2"/>
        <v>0.1</v>
      </c>
      <c r="F19" s="196">
        <f t="shared" si="2"/>
        <v>2.5</v>
      </c>
      <c r="G19" s="307">
        <f t="shared" si="3"/>
        <v>24</v>
      </c>
      <c r="H19" s="194">
        <f t="shared" si="4"/>
        <v>15</v>
      </c>
      <c r="I19" s="194">
        <f t="shared" si="4"/>
        <v>44</v>
      </c>
      <c r="J19" s="195">
        <f t="shared" si="5"/>
        <v>1.9333333333333331</v>
      </c>
      <c r="K19" s="74"/>
      <c r="L19" s="74"/>
      <c r="M19" s="197">
        <f t="shared" si="6"/>
        <v>15</v>
      </c>
      <c r="N19" s="197">
        <f t="shared" si="6"/>
        <v>44</v>
      </c>
      <c r="O19" s="306">
        <f t="shared" si="7"/>
        <v>24</v>
      </c>
      <c r="P19" s="198">
        <f t="shared" si="8"/>
        <v>0.1</v>
      </c>
      <c r="Q19" s="198">
        <f t="shared" si="8"/>
        <v>2.5</v>
      </c>
      <c r="R19" s="197">
        <f t="shared" si="9"/>
        <v>3</v>
      </c>
      <c r="S19" s="197">
        <f t="shared" si="9"/>
        <v>7</v>
      </c>
      <c r="T19" s="310" t="s">
        <v>135</v>
      </c>
      <c r="U19" s="8">
        <f t="shared" si="10"/>
        <v>1.0521885521885523E-2</v>
      </c>
      <c r="V19" s="74"/>
      <c r="W19" s="74"/>
      <c r="X19" s="208" t="s">
        <v>132</v>
      </c>
      <c r="Y19" s="205">
        <v>2</v>
      </c>
      <c r="Z19" s="205">
        <v>0</v>
      </c>
      <c r="AA19" s="211" t="s">
        <v>0</v>
      </c>
      <c r="AB19" s="207">
        <v>0.2</v>
      </c>
      <c r="AC19" s="207">
        <v>0</v>
      </c>
      <c r="AD19" s="212" t="s">
        <v>0</v>
      </c>
      <c r="AE19" s="205">
        <v>36</v>
      </c>
      <c r="AF19" s="205">
        <v>0</v>
      </c>
      <c r="AG19" s="206">
        <v>-100</v>
      </c>
      <c r="AH19" s="74"/>
    </row>
    <row r="20" spans="1:34" ht="20.399999999999999">
      <c r="A20" s="193" t="s">
        <v>136</v>
      </c>
      <c r="B20" s="194">
        <f t="shared" si="0"/>
        <v>15</v>
      </c>
      <c r="C20" s="194">
        <f t="shared" si="0"/>
        <v>16</v>
      </c>
      <c r="D20" s="195">
        <f t="shared" si="1"/>
        <v>6.6666666666666652E-2</v>
      </c>
      <c r="E20" s="196">
        <f t="shared" si="2"/>
        <v>4.9000000000000004</v>
      </c>
      <c r="F20" s="196">
        <f t="shared" si="2"/>
        <v>18.7</v>
      </c>
      <c r="G20" s="307">
        <f t="shared" si="3"/>
        <v>2.8163265306122445</v>
      </c>
      <c r="H20" s="194">
        <f t="shared" si="4"/>
        <v>121</v>
      </c>
      <c r="I20" s="194">
        <f t="shared" si="4"/>
        <v>456</v>
      </c>
      <c r="J20" s="195">
        <f t="shared" si="5"/>
        <v>2.7685950413223139</v>
      </c>
      <c r="K20" s="74"/>
      <c r="L20" s="74"/>
      <c r="M20" s="197">
        <f t="shared" si="6"/>
        <v>121</v>
      </c>
      <c r="N20" s="197">
        <f t="shared" si="6"/>
        <v>456</v>
      </c>
      <c r="O20" s="306">
        <f t="shared" si="7"/>
        <v>2.8163265306122445</v>
      </c>
      <c r="P20" s="198">
        <f t="shared" si="8"/>
        <v>4.9000000000000004</v>
      </c>
      <c r="Q20" s="198">
        <f t="shared" si="8"/>
        <v>18.7</v>
      </c>
      <c r="R20" s="197">
        <f t="shared" si="9"/>
        <v>15</v>
      </c>
      <c r="S20" s="197">
        <f t="shared" si="9"/>
        <v>16</v>
      </c>
      <c r="T20" s="311" t="s">
        <v>137</v>
      </c>
      <c r="U20" s="8">
        <f t="shared" si="10"/>
        <v>7.8703703703703706E-2</v>
      </c>
      <c r="V20" s="74"/>
      <c r="W20" s="74"/>
      <c r="X20" s="204" t="s">
        <v>134</v>
      </c>
      <c r="Y20" s="205">
        <v>3</v>
      </c>
      <c r="Z20" s="205">
        <v>7</v>
      </c>
      <c r="AA20" s="211" t="s">
        <v>0</v>
      </c>
      <c r="AB20" s="207">
        <v>0.1</v>
      </c>
      <c r="AC20" s="207">
        <v>2.5</v>
      </c>
      <c r="AD20" s="212" t="s">
        <v>0</v>
      </c>
      <c r="AE20" s="205">
        <v>15</v>
      </c>
      <c r="AF20" s="205">
        <v>44</v>
      </c>
      <c r="AG20" s="206">
        <v>193.33333333333334</v>
      </c>
      <c r="AH20" s="74"/>
    </row>
    <row r="21" spans="1:34" ht="20.399999999999999">
      <c r="A21" s="203" t="s">
        <v>138</v>
      </c>
      <c r="B21" s="194">
        <f t="shared" si="0"/>
        <v>27</v>
      </c>
      <c r="C21" s="194">
        <f t="shared" si="0"/>
        <v>16</v>
      </c>
      <c r="D21" s="195">
        <f>C21/B21-1</f>
        <v>-0.40740740740740744</v>
      </c>
      <c r="E21" s="196">
        <f t="shared" si="2"/>
        <v>55.7</v>
      </c>
      <c r="F21" s="196">
        <f t="shared" si="2"/>
        <v>23.2</v>
      </c>
      <c r="G21" s="307">
        <f>F21/E21-1</f>
        <v>-0.58348294434470382</v>
      </c>
      <c r="H21" s="194">
        <f t="shared" si="4"/>
        <v>539</v>
      </c>
      <c r="I21" s="194">
        <f t="shared" si="4"/>
        <v>264</v>
      </c>
      <c r="J21" s="195">
        <f>I21/H21-1</f>
        <v>-0.51020408163265307</v>
      </c>
      <c r="K21" s="74"/>
      <c r="L21" s="74"/>
      <c r="M21" s="197">
        <f t="shared" si="6"/>
        <v>539</v>
      </c>
      <c r="N21" s="197">
        <f t="shared" si="6"/>
        <v>264</v>
      </c>
      <c r="O21" s="306">
        <f t="shared" si="7"/>
        <v>-0.58348294434470382</v>
      </c>
      <c r="P21" s="198">
        <f t="shared" si="8"/>
        <v>55.7</v>
      </c>
      <c r="Q21" s="198">
        <f t="shared" si="8"/>
        <v>23.2</v>
      </c>
      <c r="R21" s="197">
        <f t="shared" si="9"/>
        <v>27</v>
      </c>
      <c r="S21" s="197">
        <f t="shared" si="9"/>
        <v>16</v>
      </c>
      <c r="T21" s="310" t="s">
        <v>139</v>
      </c>
      <c r="U21" s="8">
        <f t="shared" si="10"/>
        <v>9.7643097643097657E-2</v>
      </c>
      <c r="V21" s="74"/>
      <c r="W21" s="74"/>
      <c r="X21" s="204" t="s">
        <v>136</v>
      </c>
      <c r="Y21" s="205">
        <v>15</v>
      </c>
      <c r="Z21" s="205">
        <v>16</v>
      </c>
      <c r="AA21" s="206">
        <v>6.666666666666667</v>
      </c>
      <c r="AB21" s="207">
        <v>4.9000000000000004</v>
      </c>
      <c r="AC21" s="207">
        <v>18.7</v>
      </c>
      <c r="AD21" s="206">
        <v>281.63265306122446</v>
      </c>
      <c r="AE21" s="205">
        <v>121</v>
      </c>
      <c r="AF21" s="205">
        <v>456</v>
      </c>
      <c r="AG21" s="206">
        <v>276.85950413223139</v>
      </c>
      <c r="AH21" s="74"/>
    </row>
    <row r="22" spans="1:34" ht="17.399999999999999">
      <c r="A22" s="213" t="s">
        <v>140</v>
      </c>
      <c r="B22" s="214">
        <f>SUM(B4:B21)</f>
        <v>196</v>
      </c>
      <c r="C22" s="214">
        <f>SUM(C4:C21)</f>
        <v>181</v>
      </c>
      <c r="D22" s="215">
        <f>C22/B22-1</f>
        <v>-7.6530612244897989E-2</v>
      </c>
      <c r="E22" s="216">
        <f>SUM(E4:E21)</f>
        <v>372.19999999999993</v>
      </c>
      <c r="F22" s="216">
        <f>SUM(F4:F21)</f>
        <v>237.59999999999997</v>
      </c>
      <c r="G22" s="215">
        <f>F22/E22-1</f>
        <v>-0.36163353036002144</v>
      </c>
      <c r="H22" s="214">
        <f>SUM(H4:H21)</f>
        <v>5427</v>
      </c>
      <c r="I22" s="214">
        <f>SUM(I4:I21)</f>
        <v>3385</v>
      </c>
      <c r="J22" s="215">
        <f>I22/H22-1</f>
        <v>-0.3762668140777593</v>
      </c>
      <c r="K22" s="74"/>
      <c r="L22" s="74"/>
      <c r="M22" s="217">
        <f>H22</f>
        <v>5427</v>
      </c>
      <c r="N22" s="217">
        <f>I22</f>
        <v>3385</v>
      </c>
      <c r="O22" s="218">
        <f>Q22/P22-1</f>
        <v>-0.36163353036002144</v>
      </c>
      <c r="P22" s="219">
        <f>E22</f>
        <v>372.19999999999993</v>
      </c>
      <c r="Q22" s="219">
        <f>F22</f>
        <v>237.59999999999997</v>
      </c>
      <c r="R22" s="220">
        <f t="shared" si="9"/>
        <v>196</v>
      </c>
      <c r="S22" s="220">
        <f>C22</f>
        <v>181</v>
      </c>
      <c r="T22" s="221" t="s">
        <v>82</v>
      </c>
      <c r="U22" s="74"/>
      <c r="V22" s="74"/>
      <c r="W22" s="74"/>
      <c r="X22" s="204" t="s">
        <v>138</v>
      </c>
      <c r="Y22" s="205">
        <v>27</v>
      </c>
      <c r="Z22" s="205">
        <v>16</v>
      </c>
      <c r="AA22" s="206">
        <v>-40.74074074074074</v>
      </c>
      <c r="AB22" s="207">
        <v>55.7</v>
      </c>
      <c r="AC22" s="207">
        <v>23.2</v>
      </c>
      <c r="AD22" s="206">
        <v>-58.348294434470382</v>
      </c>
      <c r="AE22" s="205">
        <v>539</v>
      </c>
      <c r="AF22" s="205">
        <v>264</v>
      </c>
      <c r="AG22" s="206">
        <v>-51.020408163265309</v>
      </c>
      <c r="AH22" s="74"/>
    </row>
    <row r="23" spans="1:34" ht="18">
      <c r="A23" s="222" t="s">
        <v>141</v>
      </c>
      <c r="B23" s="223">
        <f>Y24</f>
        <v>0.32100000000000001</v>
      </c>
      <c r="C23" s="223">
        <f>Z24</f>
        <v>0.2819314641744548</v>
      </c>
      <c r="D23" s="224" t="s">
        <v>0</v>
      </c>
      <c r="E23" s="223">
        <f>AB24</f>
        <v>0.73</v>
      </c>
      <c r="F23" s="223">
        <f>AC24</f>
        <v>0.46442533229085214</v>
      </c>
      <c r="G23" s="224" t="s">
        <v>0</v>
      </c>
      <c r="H23" s="223">
        <f>AE24</f>
        <v>0.47099999999999997</v>
      </c>
      <c r="I23" s="223">
        <f>AF24</f>
        <v>0.35106824310309065</v>
      </c>
      <c r="J23" s="224" t="s">
        <v>0</v>
      </c>
      <c r="K23" s="74"/>
      <c r="L23" s="74"/>
      <c r="M23" s="225">
        <f>H23</f>
        <v>0.47099999999999997</v>
      </c>
      <c r="N23" s="225">
        <f>I23</f>
        <v>0.35106824310309065</v>
      </c>
      <c r="O23" s="218"/>
      <c r="P23" s="225">
        <f>E23</f>
        <v>0.73</v>
      </c>
      <c r="Q23" s="225">
        <f>F23</f>
        <v>0.46442533229085214</v>
      </c>
      <c r="R23" s="225">
        <f t="shared" si="9"/>
        <v>0.32100000000000001</v>
      </c>
      <c r="S23" s="225">
        <f>C23</f>
        <v>0.2819314641744548</v>
      </c>
      <c r="T23" s="226" t="s">
        <v>142</v>
      </c>
      <c r="U23" s="74"/>
      <c r="V23" s="74"/>
      <c r="W23" s="74"/>
      <c r="X23" s="227" t="s">
        <v>140</v>
      </c>
      <c r="Y23" s="228">
        <v>196</v>
      </c>
      <c r="Z23" s="228">
        <v>181</v>
      </c>
      <c r="AA23" s="229">
        <v>-7.6530612244897958</v>
      </c>
      <c r="AB23" s="230">
        <v>372.2</v>
      </c>
      <c r="AC23" s="230">
        <v>237.6</v>
      </c>
      <c r="AD23" s="230">
        <v>-36.16335303600215</v>
      </c>
      <c r="AE23" s="231">
        <v>5427</v>
      </c>
      <c r="AF23" s="231">
        <v>3385</v>
      </c>
      <c r="AG23" s="230">
        <v>-37.626681407775934</v>
      </c>
      <c r="AH23" s="74"/>
    </row>
    <row r="24" spans="1:34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232" t="s">
        <v>141</v>
      </c>
      <c r="Y24" s="233">
        <v>0.32100000000000001</v>
      </c>
      <c r="Z24" s="233">
        <v>0.2819314641744548</v>
      </c>
      <c r="AA24" s="234" t="s">
        <v>0</v>
      </c>
      <c r="AB24" s="233">
        <v>0.73</v>
      </c>
      <c r="AC24" s="233">
        <v>0.46442533229085214</v>
      </c>
      <c r="AD24" s="234" t="s">
        <v>0</v>
      </c>
      <c r="AE24" s="233">
        <v>0.47099999999999997</v>
      </c>
      <c r="AF24" s="235">
        <v>0.35106824310309065</v>
      </c>
      <c r="AG24" s="234" t="s">
        <v>0</v>
      </c>
      <c r="AH24" s="74"/>
    </row>
    <row r="25" spans="1:34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304">
        <f>Q16/Q22</f>
        <v>7.702020202020203E-2</v>
      </c>
      <c r="P25" s="300">
        <f>37+18</f>
        <v>55</v>
      </c>
      <c r="Q25" s="300"/>
      <c r="R25" s="300"/>
      <c r="S25" s="300"/>
      <c r="T25" s="300"/>
      <c r="U25" s="74"/>
      <c r="V25" s="74"/>
      <c r="W25" s="74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74"/>
    </row>
    <row r="26" spans="1:34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300">
        <v>18</v>
      </c>
      <c r="P26" s="300"/>
      <c r="Q26" s="300"/>
      <c r="R26" s="300"/>
      <c r="S26" s="300"/>
      <c r="T26" s="300"/>
      <c r="U26" s="74"/>
      <c r="V26" s="74"/>
      <c r="W26" s="74"/>
      <c r="X26" s="237" t="s">
        <v>143</v>
      </c>
      <c r="Y26" s="238"/>
      <c r="Z26" s="238"/>
      <c r="AA26" s="238"/>
      <c r="AB26" s="238"/>
      <c r="AC26" s="238"/>
      <c r="AD26" s="238"/>
      <c r="AE26" s="238"/>
      <c r="AF26" s="238"/>
      <c r="AG26" s="238"/>
      <c r="AH26" s="74"/>
    </row>
    <row r="27" spans="1:34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305"/>
      <c r="P27" s="300"/>
      <c r="Q27" s="300"/>
      <c r="R27" s="300"/>
      <c r="S27" s="300"/>
      <c r="T27" s="300"/>
      <c r="U27" s="74"/>
      <c r="V27" s="74"/>
      <c r="W27" s="74"/>
      <c r="X27" s="237" t="s">
        <v>144</v>
      </c>
      <c r="Y27" s="238"/>
      <c r="Z27" s="238"/>
      <c r="AA27" s="238"/>
      <c r="AB27" s="238"/>
      <c r="AC27" s="238"/>
      <c r="AD27" s="238"/>
      <c r="AE27" s="238"/>
      <c r="AF27" s="238"/>
      <c r="AG27" s="238"/>
      <c r="AH27" s="74"/>
    </row>
    <row r="28" spans="1:34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300"/>
      <c r="P28" s="300"/>
      <c r="Q28" s="300"/>
      <c r="R28" s="300"/>
      <c r="S28" s="300"/>
      <c r="T28" s="300">
        <v>1</v>
      </c>
      <c r="U28" s="74"/>
      <c r="V28" s="74"/>
      <c r="W28" s="74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74"/>
    </row>
    <row r="29" spans="1:34">
      <c r="A29" s="74"/>
      <c r="B29" s="74"/>
      <c r="C29" s="74"/>
      <c r="D29" s="300"/>
      <c r="E29" s="301" t="s">
        <v>53</v>
      </c>
      <c r="F29" s="301" t="s">
        <v>54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240" t="s">
        <v>145</v>
      </c>
      <c r="Y29" s="240"/>
      <c r="Z29" s="240"/>
      <c r="AA29" s="240"/>
      <c r="AB29" s="241"/>
      <c r="AC29" s="241"/>
      <c r="AD29" s="241"/>
      <c r="AE29" s="241"/>
      <c r="AF29" s="241"/>
      <c r="AG29" s="241"/>
      <c r="AH29" s="74"/>
    </row>
    <row r="30" spans="1:34">
      <c r="A30" s="74"/>
      <c r="B30" s="74"/>
      <c r="C30" s="74"/>
      <c r="D30" s="300" t="s">
        <v>146</v>
      </c>
      <c r="E30" s="302">
        <f>E22</f>
        <v>372.19999999999993</v>
      </c>
      <c r="F30" s="302">
        <f>F22</f>
        <v>237.59999999999997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</row>
    <row r="31" spans="1:34">
      <c r="A31" s="74"/>
      <c r="B31" s="74"/>
      <c r="C31" s="74"/>
      <c r="D31" s="300"/>
      <c r="E31" s="303">
        <f>F30/E30-1</f>
        <v>-0.36163353036002144</v>
      </c>
      <c r="F31" s="300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1:34">
      <c r="A32" s="74"/>
      <c r="B32" s="74"/>
      <c r="C32" s="74"/>
      <c r="D32" s="300"/>
      <c r="E32" s="300"/>
      <c r="F32" s="300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</row>
    <row r="33" spans="1:34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</row>
    <row r="34" spans="1:34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1:34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34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  <row r="37" spans="1:34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</row>
    <row r="38" spans="1:3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</sheetData>
  <mergeCells count="8">
    <mergeCell ref="B1:D1"/>
    <mergeCell ref="E1:G1"/>
    <mergeCell ref="H1:J1"/>
    <mergeCell ref="M1:T1"/>
    <mergeCell ref="B2:J2"/>
    <mergeCell ref="M2:N2"/>
    <mergeCell ref="O2:Q2"/>
    <mergeCell ref="R2:S2"/>
  </mergeCell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5:M26"/>
  <sheetViews>
    <sheetView zoomScale="80" zoomScaleNormal="80" workbookViewId="0">
      <selection activeCell="J19" sqref="J19"/>
    </sheetView>
  </sheetViews>
  <sheetFormatPr baseColWidth="10" defaultColWidth="11.44140625" defaultRowHeight="14.4"/>
  <cols>
    <col min="1" max="1" width="1.33203125" style="74" customWidth="1"/>
    <col min="2" max="2" width="38.88671875" style="74" customWidth="1"/>
    <col min="3" max="3" width="9" style="74" customWidth="1"/>
    <col min="4" max="4" width="10.109375" style="74" customWidth="1"/>
    <col min="5" max="5" width="11.88671875" style="74" customWidth="1"/>
    <col min="6" max="6" width="9.33203125" style="74" customWidth="1"/>
    <col min="7" max="7" width="10.109375" style="74" customWidth="1"/>
    <col min="8" max="8" width="8" style="74" customWidth="1"/>
    <col min="9" max="9" width="10.33203125" style="74" customWidth="1"/>
    <col min="10" max="10" width="8.88671875" style="74" customWidth="1"/>
    <col min="11" max="12" width="8.33203125" style="74" customWidth="1"/>
    <col min="13" max="13" width="10.33203125" style="74" bestFit="1" customWidth="1"/>
    <col min="14" max="14" width="11.44140625" style="74"/>
    <col min="15" max="15" width="18.88671875" style="74" customWidth="1"/>
    <col min="16" max="16384" width="11.44140625" style="74"/>
  </cols>
  <sheetData>
    <row r="5" spans="2:13" ht="24.6">
      <c r="B5" s="579" t="s">
        <v>249</v>
      </c>
      <c r="C5" s="579"/>
      <c r="D5" s="579"/>
      <c r="E5" s="579"/>
      <c r="F5" s="579"/>
      <c r="G5" s="579"/>
      <c r="H5" s="579"/>
      <c r="I5" s="579"/>
      <c r="J5" s="579"/>
      <c r="K5" s="579"/>
      <c r="L5" s="404"/>
      <c r="M5" s="404"/>
    </row>
    <row r="6" spans="2:13" ht="1.5" customHeight="1"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4"/>
      <c r="M6" s="404"/>
    </row>
    <row r="7" spans="2:13" ht="15" thickBot="1"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2:13" ht="61.8" thickBot="1">
      <c r="B8" s="407"/>
      <c r="C8" s="407">
        <v>2004</v>
      </c>
      <c r="D8" s="407">
        <v>2005</v>
      </c>
      <c r="E8" s="407">
        <v>2006</v>
      </c>
      <c r="F8" s="407">
        <v>2007</v>
      </c>
      <c r="G8" s="407">
        <v>2008</v>
      </c>
      <c r="H8" s="408">
        <v>2009</v>
      </c>
      <c r="I8" s="408">
        <v>2010</v>
      </c>
      <c r="J8" s="408">
        <v>2011</v>
      </c>
      <c r="K8" s="408">
        <v>2012</v>
      </c>
      <c r="L8" s="409">
        <v>2013</v>
      </c>
      <c r="M8" s="409" t="s">
        <v>54</v>
      </c>
    </row>
    <row r="9" spans="2:13" ht="45.75" customHeight="1" thickBot="1">
      <c r="B9" s="410" t="s">
        <v>250</v>
      </c>
      <c r="C9" s="411">
        <v>342</v>
      </c>
      <c r="D9" s="411">
        <v>518</v>
      </c>
      <c r="E9" s="411">
        <v>931</v>
      </c>
      <c r="F9" s="411">
        <v>1187</v>
      </c>
      <c r="G9" s="411">
        <v>1912</v>
      </c>
      <c r="H9" s="411">
        <v>2064</v>
      </c>
      <c r="I9" s="411">
        <v>2712</v>
      </c>
      <c r="J9" s="411">
        <v>1763</v>
      </c>
      <c r="K9" s="411">
        <v>1792</v>
      </c>
      <c r="L9" s="411">
        <v>1723</v>
      </c>
      <c r="M9" s="411">
        <v>241</v>
      </c>
    </row>
    <row r="10" spans="2:13" ht="21.6" thickBot="1">
      <c r="B10" s="407" t="s">
        <v>251</v>
      </c>
      <c r="C10" s="412">
        <v>300</v>
      </c>
      <c r="D10" s="412">
        <v>402</v>
      </c>
      <c r="E10" s="412">
        <v>605</v>
      </c>
      <c r="F10" s="412">
        <v>833</v>
      </c>
      <c r="G10" s="412">
        <v>1373</v>
      </c>
      <c r="H10" s="412">
        <v>1586</v>
      </c>
      <c r="I10" s="412">
        <v>1622</v>
      </c>
      <c r="J10" s="412">
        <v>825</v>
      </c>
      <c r="K10" s="412">
        <v>981</v>
      </c>
      <c r="L10" s="412">
        <v>933</v>
      </c>
      <c r="M10" s="412">
        <v>157</v>
      </c>
    </row>
    <row r="11" spans="2:13" ht="29.25" customHeight="1" thickBot="1">
      <c r="B11" s="413" t="s">
        <v>252</v>
      </c>
      <c r="C11" s="411" t="s">
        <v>0</v>
      </c>
      <c r="D11" s="411">
        <v>34</v>
      </c>
      <c r="E11" s="411">
        <v>44</v>
      </c>
      <c r="F11" s="411">
        <v>103</v>
      </c>
      <c r="G11" s="411">
        <v>157</v>
      </c>
      <c r="H11" s="411">
        <v>95</v>
      </c>
      <c r="I11" s="411" t="s">
        <v>0</v>
      </c>
      <c r="J11" s="411" t="s">
        <v>0</v>
      </c>
      <c r="K11" s="411" t="s">
        <v>0</v>
      </c>
      <c r="L11" s="411" t="s">
        <v>0</v>
      </c>
      <c r="M11" s="411" t="s">
        <v>0</v>
      </c>
    </row>
    <row r="12" spans="2:13" ht="21.6" thickBot="1">
      <c r="B12" s="407" t="s">
        <v>253</v>
      </c>
      <c r="C12" s="412">
        <v>6</v>
      </c>
      <c r="D12" s="412">
        <v>16</v>
      </c>
      <c r="E12" s="412">
        <v>21</v>
      </c>
      <c r="F12" s="412">
        <v>27</v>
      </c>
      <c r="G12" s="412">
        <v>40</v>
      </c>
      <c r="H12" s="412">
        <v>54</v>
      </c>
      <c r="I12" s="412">
        <v>81</v>
      </c>
      <c r="J12" s="412">
        <v>78</v>
      </c>
      <c r="K12" s="412">
        <v>95</v>
      </c>
      <c r="L12" s="412">
        <v>86</v>
      </c>
      <c r="M12" s="412">
        <v>10</v>
      </c>
    </row>
    <row r="13" spans="2:13" ht="9.75" customHeight="1" thickBot="1">
      <c r="B13" s="414"/>
      <c r="C13" s="415"/>
      <c r="D13" s="415"/>
      <c r="E13" s="415"/>
      <c r="F13" s="415"/>
      <c r="G13" s="415"/>
      <c r="H13" s="415"/>
      <c r="I13" s="415"/>
      <c r="J13" s="415"/>
      <c r="K13" s="415"/>
      <c r="L13" s="416"/>
      <c r="M13" s="416"/>
    </row>
    <row r="14" spans="2:13" ht="21.6" thickBot="1">
      <c r="B14" s="413" t="s">
        <v>254</v>
      </c>
      <c r="C14" s="411">
        <v>34</v>
      </c>
      <c r="D14" s="411">
        <v>61</v>
      </c>
      <c r="E14" s="411">
        <v>82</v>
      </c>
      <c r="F14" s="411">
        <v>106</v>
      </c>
      <c r="G14" s="411">
        <v>160</v>
      </c>
      <c r="H14" s="411">
        <v>194</v>
      </c>
      <c r="I14" s="411">
        <v>202</v>
      </c>
      <c r="J14" s="411">
        <v>192</v>
      </c>
      <c r="K14" s="411">
        <v>179</v>
      </c>
      <c r="L14" s="411">
        <v>166</v>
      </c>
      <c r="M14" s="411">
        <v>177</v>
      </c>
    </row>
    <row r="26" spans="9:9">
      <c r="I26" s="74" t="s">
        <v>23</v>
      </c>
    </row>
  </sheetData>
  <mergeCells count="1">
    <mergeCell ref="B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C15"/>
  <sheetViews>
    <sheetView workbookViewId="0">
      <selection activeCell="D3" sqref="D3"/>
    </sheetView>
  </sheetViews>
  <sheetFormatPr baseColWidth="10" defaultColWidth="11.44140625" defaultRowHeight="14.4"/>
  <cols>
    <col min="1" max="1" width="45.88671875" style="74" customWidth="1"/>
    <col min="2" max="2" width="24.88671875" style="74" customWidth="1"/>
    <col min="3" max="3" width="18" style="74" customWidth="1"/>
    <col min="4" max="4" width="11.44140625" style="74"/>
    <col min="5" max="5" width="16.44140625" style="74" customWidth="1"/>
    <col min="6" max="6" width="17.6640625" style="74" customWidth="1"/>
    <col min="7" max="16384" width="11.44140625" style="74"/>
  </cols>
  <sheetData>
    <row r="3" spans="1:3" ht="15" thickBot="1"/>
    <row r="4" spans="1:3" ht="30" customHeight="1" thickBot="1">
      <c r="A4" s="580" t="s">
        <v>267</v>
      </c>
      <c r="B4" s="581"/>
      <c r="C4" s="582"/>
    </row>
    <row r="6" spans="1:3" ht="45" customHeight="1">
      <c r="A6" s="435"/>
      <c r="B6" s="436" t="s">
        <v>19</v>
      </c>
      <c r="C6" s="437" t="s">
        <v>268</v>
      </c>
    </row>
    <row r="7" spans="1:3" ht="21.75" customHeight="1">
      <c r="A7" s="438"/>
      <c r="B7" s="439"/>
      <c r="C7" s="440"/>
    </row>
    <row r="8" spans="1:3" ht="35.25" customHeight="1">
      <c r="A8" s="441" t="s">
        <v>269</v>
      </c>
      <c r="B8" s="442">
        <v>20</v>
      </c>
      <c r="C8" s="442">
        <v>540</v>
      </c>
    </row>
    <row r="9" spans="1:3" ht="35.25" customHeight="1">
      <c r="A9" s="443" t="s">
        <v>270</v>
      </c>
      <c r="B9" s="444">
        <v>6.8650000000000002</v>
      </c>
      <c r="C9" s="444">
        <v>416.81799999999998</v>
      </c>
    </row>
    <row r="10" spans="1:3" ht="35.25" customHeight="1">
      <c r="A10" s="441" t="s">
        <v>271</v>
      </c>
      <c r="B10" s="442">
        <v>195</v>
      </c>
      <c r="C10" s="442">
        <v>8964</v>
      </c>
    </row>
    <row r="11" spans="1:3" ht="35.25" customHeight="1">
      <c r="A11" s="443" t="s">
        <v>272</v>
      </c>
      <c r="B11" s="445">
        <v>0</v>
      </c>
      <c r="C11" s="445">
        <v>195</v>
      </c>
    </row>
    <row r="12" spans="1:3" ht="35.25" customHeight="1">
      <c r="A12" s="441" t="s">
        <v>273</v>
      </c>
      <c r="B12" s="442">
        <v>8</v>
      </c>
      <c r="C12" s="442">
        <v>299</v>
      </c>
    </row>
    <row r="15" spans="1:3" ht="30" customHeight="1"/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D27" sqref="D27"/>
    </sheetView>
  </sheetViews>
  <sheetFormatPr baseColWidth="10" defaultColWidth="11.44140625" defaultRowHeight="14.4"/>
  <cols>
    <col min="1" max="1" width="52.33203125" style="74" customWidth="1"/>
    <col min="2" max="2" width="17.44140625" style="74" customWidth="1"/>
    <col min="3" max="3" width="33.88671875" style="74" customWidth="1"/>
    <col min="4" max="4" width="11.44140625" style="74"/>
    <col min="5" max="5" width="16.109375" style="74" customWidth="1"/>
    <col min="6" max="6" width="20.109375" style="74" customWidth="1"/>
    <col min="7" max="7" width="22.88671875" style="74" customWidth="1"/>
    <col min="8" max="8" width="19" style="74" customWidth="1"/>
    <col min="9" max="9" width="20.44140625" style="74" customWidth="1"/>
    <col min="10" max="10" width="17.6640625" style="74" customWidth="1"/>
    <col min="11" max="11" width="11.109375" style="74" customWidth="1"/>
    <col min="12" max="12" width="11.6640625" style="74" customWidth="1"/>
    <col min="13" max="13" width="10.88671875" style="74" customWidth="1"/>
    <col min="14" max="16384" width="11.44140625" style="74"/>
  </cols>
  <sheetData>
    <row r="1" spans="1:13" ht="15" thickBot="1">
      <c r="H1" s="417"/>
      <c r="M1" s="417"/>
    </row>
    <row r="2" spans="1:13" ht="33" customHeight="1" thickBot="1">
      <c r="A2" s="418" t="s">
        <v>255</v>
      </c>
      <c r="B2" s="419">
        <v>2013</v>
      </c>
      <c r="C2" s="419" t="s">
        <v>256</v>
      </c>
    </row>
    <row r="3" spans="1:13" ht="30" customHeight="1" thickBot="1">
      <c r="A3" s="420" t="s">
        <v>257</v>
      </c>
      <c r="B3" s="421">
        <v>136</v>
      </c>
      <c r="C3" s="422">
        <v>2038</v>
      </c>
    </row>
    <row r="4" spans="1:13" ht="30" customHeight="1" thickBot="1">
      <c r="A4" s="420" t="s">
        <v>258</v>
      </c>
      <c r="B4" s="421">
        <v>590</v>
      </c>
      <c r="C4" s="422">
        <v>3954</v>
      </c>
    </row>
    <row r="5" spans="1:13" ht="30" customHeight="1" thickBot="1">
      <c r="A5" s="420" t="s">
        <v>259</v>
      </c>
      <c r="B5" s="421">
        <v>75</v>
      </c>
      <c r="C5" s="422">
        <v>486</v>
      </c>
    </row>
    <row r="6" spans="1:13" ht="30" customHeight="1" thickBot="1">
      <c r="A6" s="420" t="s">
        <v>260</v>
      </c>
      <c r="B6" s="421">
        <v>312</v>
      </c>
      <c r="C6" s="422">
        <v>3513</v>
      </c>
    </row>
    <row r="7" spans="1:13" ht="30" customHeight="1" thickBot="1">
      <c r="A7" s="420" t="s">
        <v>261</v>
      </c>
      <c r="B7" s="421">
        <v>2200</v>
      </c>
      <c r="C7" s="422">
        <v>19046</v>
      </c>
    </row>
    <row r="8" spans="1:13" ht="41.25" customHeight="1" thickBot="1">
      <c r="A8" s="420" t="s">
        <v>73</v>
      </c>
      <c r="B8" s="421">
        <v>30</v>
      </c>
      <c r="C8" s="423">
        <v>289.95159000000001</v>
      </c>
    </row>
    <row r="9" spans="1:13" ht="41.25" customHeight="1">
      <c r="A9" s="424"/>
      <c r="B9" s="425"/>
      <c r="H9" s="351"/>
      <c r="I9" s="351"/>
    </row>
    <row r="10" spans="1:13" ht="33" hidden="1" thickBot="1">
      <c r="E10" s="426" t="s">
        <v>262</v>
      </c>
      <c r="F10" s="427" t="s">
        <v>263</v>
      </c>
      <c r="G10" s="427" t="s">
        <v>264</v>
      </c>
      <c r="H10" s="428">
        <v>2013</v>
      </c>
      <c r="I10" s="429">
        <v>2013</v>
      </c>
    </row>
    <row r="11" spans="1:13" ht="33" hidden="1" thickBot="1">
      <c r="E11" s="430" t="s">
        <v>257</v>
      </c>
      <c r="F11" s="431">
        <v>1872</v>
      </c>
      <c r="G11" s="431">
        <v>2038</v>
      </c>
      <c r="H11" s="432"/>
      <c r="I11" s="421">
        <v>136</v>
      </c>
    </row>
    <row r="12" spans="1:13" ht="33" hidden="1" thickBot="1">
      <c r="E12" s="430" t="s">
        <v>258</v>
      </c>
      <c r="F12" s="431">
        <v>3173</v>
      </c>
      <c r="G12" s="431">
        <v>3954</v>
      </c>
      <c r="H12" s="432"/>
      <c r="I12" s="421">
        <v>590</v>
      </c>
    </row>
    <row r="13" spans="1:13" ht="33" hidden="1" thickBot="1">
      <c r="E13" s="430" t="s">
        <v>259</v>
      </c>
      <c r="F13" s="431">
        <v>384</v>
      </c>
      <c r="G13" s="431">
        <v>486</v>
      </c>
      <c r="H13" s="432"/>
      <c r="I13" s="421">
        <v>75</v>
      </c>
    </row>
    <row r="14" spans="1:13" ht="16.8" hidden="1" thickBot="1">
      <c r="E14" s="430" t="s">
        <v>260</v>
      </c>
      <c r="F14" s="431">
        <v>2950</v>
      </c>
      <c r="G14" s="431">
        <v>3513</v>
      </c>
      <c r="H14" s="432"/>
      <c r="I14" s="421">
        <v>312</v>
      </c>
    </row>
    <row r="15" spans="1:13" ht="16.8" hidden="1" thickBot="1">
      <c r="E15" s="430" t="s">
        <v>261</v>
      </c>
      <c r="F15" s="431">
        <v>15893</v>
      </c>
      <c r="G15" s="431">
        <v>19046</v>
      </c>
      <c r="H15" s="432"/>
      <c r="I15" s="421">
        <v>2200</v>
      </c>
    </row>
    <row r="16" spans="1:13" ht="16.8" hidden="1" thickBot="1">
      <c r="E16" s="430" t="s">
        <v>265</v>
      </c>
      <c r="F16" s="431">
        <v>244.08064300000001</v>
      </c>
      <c r="G16" s="433">
        <v>289.95159000000001</v>
      </c>
      <c r="H16" s="434"/>
      <c r="I16" s="421" t="s">
        <v>266</v>
      </c>
    </row>
    <row r="17" hidden="1"/>
    <row r="18" hidden="1"/>
    <row r="19" hidden="1"/>
    <row r="20" hidden="1"/>
    <row r="21" hidden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AM103"/>
  <sheetViews>
    <sheetView tabSelected="1" zoomScale="60" zoomScaleNormal="60" workbookViewId="0">
      <selection activeCell="M55" sqref="M55"/>
    </sheetView>
  </sheetViews>
  <sheetFormatPr baseColWidth="10" defaultRowHeight="14.4"/>
  <cols>
    <col min="1" max="1" width="5" customWidth="1"/>
    <col min="2" max="2" width="28.6640625" customWidth="1"/>
    <col min="3" max="3" width="3.33203125" customWidth="1"/>
    <col min="4" max="6" width="15.6640625" customWidth="1"/>
    <col min="7" max="7" width="1.6640625" customWidth="1"/>
    <col min="8" max="8" width="16.33203125" customWidth="1"/>
    <col min="9" max="9" width="12.6640625" customWidth="1"/>
    <col min="10" max="10" width="6.33203125" customWidth="1"/>
    <col min="11" max="11" width="16.5546875" customWidth="1"/>
    <col min="12" max="12" width="14.44140625" customWidth="1"/>
    <col min="13" max="13" width="34.33203125" bestFit="1" customWidth="1"/>
    <col min="14" max="14" width="1.33203125" customWidth="1"/>
    <col min="15" max="15" width="17.44140625" customWidth="1"/>
    <col min="16" max="16" width="9.33203125" customWidth="1"/>
    <col min="17" max="17" width="6.44140625" customWidth="1"/>
    <col min="18" max="18" width="14.5546875" customWidth="1"/>
    <col min="19" max="19" width="8.109375" customWidth="1"/>
    <col min="20" max="20" width="3.88671875" customWidth="1"/>
    <col min="22" max="22" width="38.88671875" bestFit="1" customWidth="1"/>
  </cols>
  <sheetData>
    <row r="1" spans="2:39" s="74" customFormat="1">
      <c r="G1" s="127"/>
    </row>
    <row r="2" spans="2:39" s="74" customFormat="1">
      <c r="G2" s="127"/>
    </row>
    <row r="3" spans="2:39" s="74" customFormat="1" ht="21" customHeight="1">
      <c r="G3" s="127"/>
    </row>
    <row r="4" spans="2:39" s="74" customFormat="1" ht="21">
      <c r="B4" s="475" t="s">
        <v>59</v>
      </c>
      <c r="C4" s="475"/>
      <c r="D4" s="475"/>
      <c r="E4" s="475"/>
      <c r="F4" s="475"/>
      <c r="G4" s="475"/>
      <c r="I4" s="475" t="s">
        <v>60</v>
      </c>
      <c r="J4" s="475"/>
      <c r="K4" s="475"/>
      <c r="L4" s="475"/>
      <c r="M4" s="475"/>
      <c r="O4" s="300" t="s">
        <v>61</v>
      </c>
      <c r="P4" s="300" t="s">
        <v>53</v>
      </c>
      <c r="Q4" s="300" t="s">
        <v>54</v>
      </c>
    </row>
    <row r="5" spans="2:39" s="74" customFormat="1" ht="45.75" customHeight="1">
      <c r="B5" s="118"/>
      <c r="C5" s="119"/>
      <c r="D5" s="120" t="s">
        <v>19</v>
      </c>
      <c r="E5" s="120" t="s">
        <v>51</v>
      </c>
      <c r="F5" s="476" t="s">
        <v>43</v>
      </c>
      <c r="G5" s="476"/>
      <c r="I5" s="470" t="s">
        <v>43</v>
      </c>
      <c r="J5" s="470"/>
      <c r="K5" s="121">
        <v>2014</v>
      </c>
      <c r="L5" s="121">
        <v>2013</v>
      </c>
      <c r="M5" s="122"/>
      <c r="O5" s="300" t="s">
        <v>62</v>
      </c>
      <c r="P5" s="300" t="s">
        <v>63</v>
      </c>
      <c r="Q5" s="300" t="s">
        <v>64</v>
      </c>
    </row>
    <row r="6" spans="2:39" s="126" customFormat="1" ht="33" customHeight="1">
      <c r="B6" s="123" t="s">
        <v>4</v>
      </c>
      <c r="C6" s="124"/>
      <c r="D6" s="125">
        <v>56.1</v>
      </c>
      <c r="E6" s="125">
        <v>200</v>
      </c>
      <c r="F6" s="468">
        <v>2.5650623885918002</v>
      </c>
      <c r="G6" s="468"/>
      <c r="H6" s="74"/>
      <c r="I6" s="471">
        <v>2.5650623885918002</v>
      </c>
      <c r="J6" s="471"/>
      <c r="K6" s="125">
        <v>200</v>
      </c>
      <c r="L6" s="125">
        <v>56.1</v>
      </c>
      <c r="M6" s="179" t="s">
        <v>65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2:39" s="126" customFormat="1" ht="18.75" customHeight="1">
      <c r="B7" s="123" t="s">
        <v>2</v>
      </c>
      <c r="C7" s="124"/>
      <c r="D7" s="125">
        <v>144.5</v>
      </c>
      <c r="E7" s="125">
        <v>125</v>
      </c>
      <c r="F7" s="467">
        <v>-0.13494809688581311</v>
      </c>
      <c r="G7" s="467"/>
      <c r="H7" s="74"/>
      <c r="I7" s="457">
        <v>-0.13494809688581311</v>
      </c>
      <c r="J7" s="457"/>
      <c r="K7" s="125">
        <v>125</v>
      </c>
      <c r="L7" s="125">
        <v>144.5</v>
      </c>
      <c r="M7" s="180" t="s">
        <v>66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</row>
    <row r="8" spans="2:39" s="127" customFormat="1" ht="18.75" customHeight="1">
      <c r="B8" s="123" t="s">
        <v>5</v>
      </c>
      <c r="C8" s="124"/>
      <c r="D8" s="125">
        <v>205</v>
      </c>
      <c r="E8" s="125">
        <v>52.4</v>
      </c>
      <c r="F8" s="467">
        <v>-0.74439024390243902</v>
      </c>
      <c r="G8" s="467"/>
      <c r="H8" s="74"/>
      <c r="I8" s="467">
        <v>-0.74439024390243902</v>
      </c>
      <c r="J8" s="467"/>
      <c r="K8" s="125">
        <v>52.4</v>
      </c>
      <c r="L8" s="125">
        <v>205</v>
      </c>
      <c r="M8" s="180" t="s">
        <v>67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126"/>
      <c r="AK8" s="126"/>
      <c r="AL8" s="126"/>
      <c r="AM8" s="126"/>
    </row>
    <row r="9" spans="2:39" s="127" customFormat="1" ht="26.25" customHeight="1">
      <c r="B9" s="123" t="s">
        <v>3</v>
      </c>
      <c r="C9" s="124"/>
      <c r="D9" s="125">
        <v>53.1</v>
      </c>
      <c r="E9" s="125">
        <v>54.5</v>
      </c>
      <c r="F9" s="468">
        <v>2.6365348399246757E-2</v>
      </c>
      <c r="G9" s="468"/>
      <c r="H9" s="128"/>
      <c r="I9" s="472">
        <v>2.6365348399246757E-2</v>
      </c>
      <c r="J9" s="472"/>
      <c r="K9" s="125">
        <v>54.5</v>
      </c>
      <c r="L9" s="125">
        <v>53.1</v>
      </c>
      <c r="M9" s="179" t="s">
        <v>10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126"/>
      <c r="AK9" s="126"/>
      <c r="AL9" s="126"/>
      <c r="AM9" s="126"/>
    </row>
    <row r="10" spans="2:39" s="127" customFormat="1" ht="24" customHeight="1">
      <c r="B10" s="123" t="s">
        <v>6</v>
      </c>
      <c r="C10" s="124"/>
      <c r="D10" s="125">
        <v>24.3</v>
      </c>
      <c r="E10" s="125">
        <v>60</v>
      </c>
      <c r="F10" s="468">
        <v>1.4691358024691357</v>
      </c>
      <c r="G10" s="468"/>
      <c r="H10" s="129"/>
      <c r="I10" s="472">
        <v>1.4691358024691357</v>
      </c>
      <c r="J10" s="472"/>
      <c r="K10" s="125">
        <v>60</v>
      </c>
      <c r="L10" s="125">
        <v>24.3</v>
      </c>
      <c r="M10" s="179" t="s">
        <v>20</v>
      </c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2:39" s="127" customFormat="1" ht="26.25" customHeight="1">
      <c r="B11" s="123" t="s">
        <v>7</v>
      </c>
      <c r="C11" s="124"/>
      <c r="D11" s="125">
        <v>24.5</v>
      </c>
      <c r="E11" s="125">
        <v>15.9</v>
      </c>
      <c r="F11" s="467">
        <v>-0.3510204081632653</v>
      </c>
      <c r="G11" s="467"/>
      <c r="I11" s="473">
        <v>-0.3510204081632653</v>
      </c>
      <c r="J11" s="473"/>
      <c r="K11" s="125">
        <v>15.9</v>
      </c>
      <c r="L11" s="125">
        <v>24.5</v>
      </c>
      <c r="M11" s="180" t="s">
        <v>68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</row>
    <row r="12" spans="2:39" s="127" customFormat="1" ht="18.75" customHeight="1">
      <c r="B12" s="123" t="s">
        <v>8</v>
      </c>
      <c r="C12" s="124"/>
      <c r="D12" s="125">
        <v>2.7</v>
      </c>
      <c r="E12" s="125">
        <v>3.8</v>
      </c>
      <c r="F12" s="468">
        <v>0.40740740740740722</v>
      </c>
      <c r="G12" s="468"/>
      <c r="I12" s="472">
        <v>0.40740740740740722</v>
      </c>
      <c r="J12" s="472"/>
      <c r="K12" s="125">
        <v>3.8</v>
      </c>
      <c r="L12" s="125">
        <v>2.7</v>
      </c>
      <c r="M12" s="179" t="s">
        <v>69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</row>
    <row r="13" spans="2:39" s="74" customFormat="1" ht="18" customHeight="1">
      <c r="B13" s="130" t="s">
        <v>70</v>
      </c>
      <c r="C13" s="131"/>
      <c r="D13" s="132">
        <v>510.20000000000005</v>
      </c>
      <c r="E13" s="132">
        <v>511.59999999999997</v>
      </c>
      <c r="F13" s="469">
        <v>2.7440219521754905E-3</v>
      </c>
      <c r="G13" s="469"/>
      <c r="I13" s="474">
        <v>2.7440219521754905E-3</v>
      </c>
      <c r="J13" s="474"/>
      <c r="K13" s="181">
        <v>511.59999999999997</v>
      </c>
      <c r="L13" s="181">
        <v>510.20000000000005</v>
      </c>
      <c r="M13" s="182" t="s">
        <v>71</v>
      </c>
    </row>
    <row r="14" spans="2:39" s="74" customFormat="1" ht="26.25" customHeight="1">
      <c r="B14" s="515"/>
      <c r="C14" s="515"/>
      <c r="D14" s="515"/>
      <c r="E14" s="515"/>
      <c r="F14" s="515"/>
      <c r="G14" s="133"/>
      <c r="I14" s="1"/>
      <c r="J14" s="1"/>
      <c r="K14" s="1"/>
      <c r="L14" s="1"/>
      <c r="M14" s="1"/>
    </row>
    <row r="15" spans="2:39" s="74" customFormat="1">
      <c r="G15" s="1"/>
    </row>
    <row r="16" spans="2:39" s="74" customFormat="1" ht="26.25" customHeight="1">
      <c r="D16" s="521" t="s">
        <v>274</v>
      </c>
      <c r="E16" s="521"/>
      <c r="F16" s="521"/>
      <c r="G16" s="521"/>
      <c r="H16" s="521"/>
      <c r="I16" s="521"/>
      <c r="J16" s="521"/>
      <c r="K16" s="522"/>
      <c r="M16" s="512" t="s">
        <v>275</v>
      </c>
      <c r="N16" s="513"/>
      <c r="O16" s="513"/>
      <c r="P16" s="513"/>
      <c r="Q16" s="513"/>
      <c r="R16" s="513"/>
      <c r="S16" s="513"/>
      <c r="T16" s="513"/>
      <c r="U16" s="513"/>
      <c r="V16" s="514"/>
    </row>
    <row r="17" spans="2:22" s="74" customFormat="1" ht="21.75" customHeight="1" thickBot="1">
      <c r="D17" s="516" t="s">
        <v>72</v>
      </c>
      <c r="E17" s="518"/>
      <c r="F17" s="516" t="s">
        <v>73</v>
      </c>
      <c r="G17" s="517"/>
      <c r="H17" s="518"/>
      <c r="I17" s="517" t="s">
        <v>74</v>
      </c>
      <c r="J17" s="517"/>
      <c r="K17" s="518"/>
      <c r="M17" s="519" t="s">
        <v>75</v>
      </c>
      <c r="N17" s="520"/>
      <c r="O17" s="520"/>
      <c r="P17" s="509" t="s">
        <v>76</v>
      </c>
      <c r="Q17" s="510"/>
      <c r="R17" s="511"/>
      <c r="S17" s="509" t="s">
        <v>77</v>
      </c>
      <c r="T17" s="510"/>
      <c r="U17" s="511"/>
      <c r="V17" s="134"/>
    </row>
    <row r="18" spans="2:22" s="74" customFormat="1" ht="23.25" customHeight="1" thickBot="1">
      <c r="D18" s="501"/>
      <c r="E18" s="501"/>
      <c r="F18" s="501"/>
      <c r="G18" s="501"/>
      <c r="H18" s="501"/>
      <c r="I18" s="501"/>
      <c r="J18" s="501"/>
      <c r="K18" s="502"/>
      <c r="M18" s="503"/>
      <c r="N18" s="503"/>
      <c r="O18" s="503"/>
      <c r="P18" s="504"/>
      <c r="Q18" s="504"/>
      <c r="R18" s="504"/>
      <c r="S18" s="503"/>
      <c r="T18" s="503"/>
      <c r="U18" s="503"/>
      <c r="V18" s="505"/>
    </row>
    <row r="19" spans="2:22" s="74" customFormat="1" ht="19.5" customHeight="1">
      <c r="D19" s="135" t="s">
        <v>19</v>
      </c>
      <c r="E19" s="135" t="s">
        <v>51</v>
      </c>
      <c r="F19" s="481" t="s">
        <v>19</v>
      </c>
      <c r="G19" s="482"/>
      <c r="H19" s="135" t="s">
        <v>51</v>
      </c>
      <c r="I19" s="481" t="s">
        <v>19</v>
      </c>
      <c r="J19" s="482"/>
      <c r="K19" s="135" t="s">
        <v>51</v>
      </c>
      <c r="M19" s="495" t="s">
        <v>19</v>
      </c>
      <c r="N19" s="496"/>
      <c r="O19" s="446" t="s">
        <v>51</v>
      </c>
      <c r="P19" s="495" t="s">
        <v>19</v>
      </c>
      <c r="Q19" s="496"/>
      <c r="R19" s="446" t="s">
        <v>51</v>
      </c>
      <c r="S19" s="495" t="s">
        <v>19</v>
      </c>
      <c r="T19" s="496"/>
      <c r="U19" s="446" t="s">
        <v>51</v>
      </c>
      <c r="V19" s="451"/>
    </row>
    <row r="20" spans="2:22" s="74" customFormat="1" ht="21">
      <c r="B20" s="136" t="s">
        <v>2</v>
      </c>
      <c r="C20" s="137"/>
      <c r="D20" s="138">
        <v>172</v>
      </c>
      <c r="E20" s="139">
        <v>185</v>
      </c>
      <c r="F20" s="483">
        <v>144.5</v>
      </c>
      <c r="G20" s="484"/>
      <c r="H20" s="140">
        <v>125</v>
      </c>
      <c r="I20" s="489">
        <v>2432</v>
      </c>
      <c r="J20" s="490"/>
      <c r="K20" s="138">
        <v>1919</v>
      </c>
      <c r="M20" s="497">
        <f t="shared" ref="M20:M27" si="0">I20</f>
        <v>2432</v>
      </c>
      <c r="N20" s="498"/>
      <c r="O20" s="447">
        <f t="shared" ref="O20:O27" si="1">K20</f>
        <v>1919</v>
      </c>
      <c r="P20" s="491">
        <f t="shared" ref="P20:P27" si="2">F20</f>
        <v>144.5</v>
      </c>
      <c r="Q20" s="492"/>
      <c r="R20" s="449">
        <f t="shared" ref="R20:R27" si="3">H20</f>
        <v>125</v>
      </c>
      <c r="S20" s="497">
        <f t="shared" ref="S20:S27" si="4">D20</f>
        <v>172</v>
      </c>
      <c r="T20" s="498"/>
      <c r="U20" s="447">
        <f t="shared" ref="U20:U27" si="5">E20</f>
        <v>185</v>
      </c>
      <c r="V20" s="452" t="s">
        <v>16</v>
      </c>
    </row>
    <row r="21" spans="2:22" s="74" customFormat="1" ht="20.399999999999999">
      <c r="B21" s="136" t="s">
        <v>3</v>
      </c>
      <c r="C21" s="137"/>
      <c r="D21" s="138">
        <v>124</v>
      </c>
      <c r="E21" s="139">
        <v>122</v>
      </c>
      <c r="F21" s="485">
        <v>53.1</v>
      </c>
      <c r="G21" s="486"/>
      <c r="H21" s="140">
        <v>54.5</v>
      </c>
      <c r="I21" s="477">
        <v>1712</v>
      </c>
      <c r="J21" s="478"/>
      <c r="K21" s="138">
        <v>1217</v>
      </c>
      <c r="M21" s="497">
        <f t="shared" si="0"/>
        <v>1712</v>
      </c>
      <c r="N21" s="498"/>
      <c r="O21" s="447">
        <f t="shared" si="1"/>
        <v>1217</v>
      </c>
      <c r="P21" s="491">
        <f t="shared" si="2"/>
        <v>53.1</v>
      </c>
      <c r="Q21" s="492"/>
      <c r="R21" s="449">
        <f t="shared" si="3"/>
        <v>54.5</v>
      </c>
      <c r="S21" s="497">
        <f t="shared" si="4"/>
        <v>124</v>
      </c>
      <c r="T21" s="498"/>
      <c r="U21" s="447">
        <f t="shared" si="5"/>
        <v>122</v>
      </c>
      <c r="V21" s="453" t="s">
        <v>10</v>
      </c>
    </row>
    <row r="22" spans="2:22" s="74" customFormat="1" ht="21">
      <c r="B22" s="136" t="s">
        <v>4</v>
      </c>
      <c r="C22" s="137"/>
      <c r="D22" s="138">
        <v>50</v>
      </c>
      <c r="E22" s="139">
        <v>47</v>
      </c>
      <c r="F22" s="485">
        <v>56.1</v>
      </c>
      <c r="G22" s="486"/>
      <c r="H22" s="140">
        <v>200</v>
      </c>
      <c r="I22" s="477">
        <v>646</v>
      </c>
      <c r="J22" s="478"/>
      <c r="K22" s="138">
        <v>803</v>
      </c>
      <c r="M22" s="497">
        <f t="shared" si="0"/>
        <v>646</v>
      </c>
      <c r="N22" s="498"/>
      <c r="O22" s="447">
        <f t="shared" si="1"/>
        <v>803</v>
      </c>
      <c r="P22" s="491">
        <f t="shared" si="2"/>
        <v>56.1</v>
      </c>
      <c r="Q22" s="492"/>
      <c r="R22" s="449">
        <f t="shared" si="3"/>
        <v>200</v>
      </c>
      <c r="S22" s="497">
        <f t="shared" si="4"/>
        <v>50</v>
      </c>
      <c r="T22" s="498"/>
      <c r="U22" s="447">
        <f t="shared" si="5"/>
        <v>47</v>
      </c>
      <c r="V22" s="452" t="s">
        <v>17</v>
      </c>
    </row>
    <row r="23" spans="2:22" s="74" customFormat="1" ht="21">
      <c r="B23" s="136" t="s">
        <v>5</v>
      </c>
      <c r="C23" s="137"/>
      <c r="D23" s="138">
        <v>106</v>
      </c>
      <c r="E23" s="139">
        <v>120</v>
      </c>
      <c r="F23" s="485">
        <v>205</v>
      </c>
      <c r="G23" s="486"/>
      <c r="H23" s="140">
        <v>52.4</v>
      </c>
      <c r="I23" s="477">
        <v>2521</v>
      </c>
      <c r="J23" s="478"/>
      <c r="K23" s="138">
        <v>2190</v>
      </c>
      <c r="M23" s="497">
        <f t="shared" si="0"/>
        <v>2521</v>
      </c>
      <c r="N23" s="498"/>
      <c r="O23" s="447">
        <f t="shared" si="1"/>
        <v>2190</v>
      </c>
      <c r="P23" s="491">
        <f t="shared" si="2"/>
        <v>205</v>
      </c>
      <c r="Q23" s="492"/>
      <c r="R23" s="449">
        <f t="shared" si="3"/>
        <v>52.4</v>
      </c>
      <c r="S23" s="497">
        <f t="shared" si="4"/>
        <v>106</v>
      </c>
      <c r="T23" s="498"/>
      <c r="U23" s="447">
        <f t="shared" si="5"/>
        <v>120</v>
      </c>
      <c r="V23" s="452" t="s">
        <v>18</v>
      </c>
    </row>
    <row r="24" spans="2:22" s="74" customFormat="1" ht="21">
      <c r="B24" s="136" t="s">
        <v>6</v>
      </c>
      <c r="C24" s="137"/>
      <c r="D24" s="138">
        <v>35</v>
      </c>
      <c r="E24" s="139">
        <v>50</v>
      </c>
      <c r="F24" s="485">
        <v>24.3</v>
      </c>
      <c r="G24" s="486"/>
      <c r="H24" s="140">
        <v>60</v>
      </c>
      <c r="I24" s="477">
        <v>355</v>
      </c>
      <c r="J24" s="478"/>
      <c r="K24" s="138">
        <v>748</v>
      </c>
      <c r="M24" s="497">
        <f t="shared" si="0"/>
        <v>355</v>
      </c>
      <c r="N24" s="498"/>
      <c r="O24" s="447">
        <f t="shared" si="1"/>
        <v>748</v>
      </c>
      <c r="P24" s="491">
        <f t="shared" si="2"/>
        <v>24.3</v>
      </c>
      <c r="Q24" s="492"/>
      <c r="R24" s="449">
        <f t="shared" si="3"/>
        <v>60</v>
      </c>
      <c r="S24" s="497">
        <f t="shared" si="4"/>
        <v>35</v>
      </c>
      <c r="T24" s="498"/>
      <c r="U24" s="447">
        <f t="shared" si="5"/>
        <v>50</v>
      </c>
      <c r="V24" s="452" t="s">
        <v>78</v>
      </c>
    </row>
    <row r="25" spans="2:22" s="74" customFormat="1" ht="21">
      <c r="B25" s="136" t="s">
        <v>7</v>
      </c>
      <c r="C25" s="137"/>
      <c r="D25" s="138">
        <v>108</v>
      </c>
      <c r="E25" s="139">
        <v>100</v>
      </c>
      <c r="F25" s="485">
        <v>24.5</v>
      </c>
      <c r="G25" s="486"/>
      <c r="H25" s="140">
        <v>15.9</v>
      </c>
      <c r="I25" s="477">
        <v>3540</v>
      </c>
      <c r="J25" s="478"/>
      <c r="K25" s="138">
        <v>2228</v>
      </c>
      <c r="M25" s="497">
        <f t="shared" si="0"/>
        <v>3540</v>
      </c>
      <c r="N25" s="498"/>
      <c r="O25" s="447">
        <f t="shared" si="1"/>
        <v>2228</v>
      </c>
      <c r="P25" s="491">
        <f t="shared" si="2"/>
        <v>24.5</v>
      </c>
      <c r="Q25" s="492"/>
      <c r="R25" s="449">
        <f t="shared" si="3"/>
        <v>15.9</v>
      </c>
      <c r="S25" s="497">
        <f t="shared" si="4"/>
        <v>108</v>
      </c>
      <c r="T25" s="498"/>
      <c r="U25" s="447">
        <f t="shared" si="5"/>
        <v>100</v>
      </c>
      <c r="V25" s="452" t="s">
        <v>79</v>
      </c>
    </row>
    <row r="26" spans="2:22" s="74" customFormat="1" ht="21">
      <c r="B26" s="136" t="s">
        <v>8</v>
      </c>
      <c r="C26" s="137"/>
      <c r="D26" s="138">
        <v>15</v>
      </c>
      <c r="E26" s="139">
        <v>18</v>
      </c>
      <c r="F26" s="455">
        <v>2.7</v>
      </c>
      <c r="G26" s="456"/>
      <c r="H26" s="140">
        <v>3.8</v>
      </c>
      <c r="I26" s="477">
        <v>326</v>
      </c>
      <c r="J26" s="478"/>
      <c r="K26" s="138">
        <v>530</v>
      </c>
      <c r="M26" s="497">
        <f t="shared" si="0"/>
        <v>326</v>
      </c>
      <c r="N26" s="498"/>
      <c r="O26" s="447">
        <f t="shared" si="1"/>
        <v>530</v>
      </c>
      <c r="P26" s="491">
        <f t="shared" si="2"/>
        <v>2.7</v>
      </c>
      <c r="Q26" s="492"/>
      <c r="R26" s="449">
        <f t="shared" si="3"/>
        <v>3.8</v>
      </c>
      <c r="S26" s="497">
        <f t="shared" si="4"/>
        <v>15</v>
      </c>
      <c r="T26" s="498"/>
      <c r="U26" s="447">
        <f t="shared" si="5"/>
        <v>18</v>
      </c>
      <c r="V26" s="452" t="s">
        <v>80</v>
      </c>
    </row>
    <row r="27" spans="2:22" s="74" customFormat="1" ht="21.6" thickBot="1">
      <c r="B27" s="141" t="s">
        <v>81</v>
      </c>
      <c r="C27" s="141"/>
      <c r="D27" s="142">
        <v>610</v>
      </c>
      <c r="E27" s="143">
        <v>642</v>
      </c>
      <c r="F27" s="487">
        <v>510.2</v>
      </c>
      <c r="G27" s="488"/>
      <c r="H27" s="144">
        <v>511.59999999999997</v>
      </c>
      <c r="I27" s="479">
        <v>11532</v>
      </c>
      <c r="J27" s="480"/>
      <c r="K27" s="145">
        <v>9635</v>
      </c>
      <c r="M27" s="499">
        <f t="shared" si="0"/>
        <v>11532</v>
      </c>
      <c r="N27" s="500"/>
      <c r="O27" s="448">
        <f t="shared" si="1"/>
        <v>9635</v>
      </c>
      <c r="P27" s="493">
        <f t="shared" si="2"/>
        <v>510.2</v>
      </c>
      <c r="Q27" s="494"/>
      <c r="R27" s="450">
        <f t="shared" si="3"/>
        <v>511.59999999999997</v>
      </c>
      <c r="S27" s="499">
        <f t="shared" si="4"/>
        <v>610</v>
      </c>
      <c r="T27" s="500"/>
      <c r="U27" s="448">
        <f t="shared" si="5"/>
        <v>642</v>
      </c>
      <c r="V27" s="454" t="s">
        <v>82</v>
      </c>
    </row>
    <row r="28" spans="2:22" s="74" customFormat="1" ht="20.399999999999999">
      <c r="B28" s="1"/>
      <c r="C28" s="1"/>
      <c r="D28" s="28"/>
      <c r="E28" s="146"/>
      <c r="F28" s="28"/>
      <c r="G28" s="28"/>
      <c r="H28" s="28"/>
      <c r="I28" s="1"/>
      <c r="J28" s="1"/>
      <c r="K28" s="1"/>
    </row>
    <row r="29" spans="2:22" s="74" customFormat="1" ht="20.399999999999999">
      <c r="E29" s="147"/>
      <c r="G29" s="1"/>
    </row>
    <row r="30" spans="2:22" s="74" customFormat="1" ht="36.75" hidden="1" customHeight="1">
      <c r="B30" s="19"/>
      <c r="G30" s="1"/>
      <c r="L30" s="148"/>
    </row>
    <row r="31" spans="2:22" s="74" customFormat="1" ht="25.5" hidden="1" customHeight="1">
      <c r="B31" s="506" t="s">
        <v>83</v>
      </c>
      <c r="C31" s="508" t="s">
        <v>72</v>
      </c>
      <c r="D31" s="508"/>
      <c r="E31" s="508" t="s">
        <v>84</v>
      </c>
      <c r="F31" s="508"/>
      <c r="G31" s="508"/>
      <c r="H31" s="508" t="s">
        <v>74</v>
      </c>
      <c r="I31" s="508"/>
      <c r="J31" s="508"/>
    </row>
    <row r="32" spans="2:22" s="74" customFormat="1" ht="55.2" hidden="1">
      <c r="B32" s="507"/>
      <c r="C32" s="149" t="s">
        <v>85</v>
      </c>
      <c r="D32" s="150" t="s">
        <v>87</v>
      </c>
      <c r="E32" s="149" t="s">
        <v>85</v>
      </c>
      <c r="F32" s="149" t="s">
        <v>86</v>
      </c>
      <c r="G32" s="150" t="s">
        <v>87</v>
      </c>
      <c r="H32" s="149" t="s">
        <v>85</v>
      </c>
      <c r="I32" s="149" t="s">
        <v>86</v>
      </c>
      <c r="J32" s="150" t="s">
        <v>87</v>
      </c>
    </row>
    <row r="33" spans="2:36" s="74" customFormat="1" hidden="1">
      <c r="B33" s="151"/>
      <c r="C33" s="152"/>
      <c r="D33" s="152"/>
      <c r="E33" s="153"/>
      <c r="F33" s="152"/>
      <c r="G33" s="153"/>
      <c r="H33" s="152"/>
      <c r="I33" s="152"/>
      <c r="J33" s="154"/>
    </row>
    <row r="34" spans="2:36" s="74" customFormat="1" hidden="1">
      <c r="B34" s="155" t="s">
        <v>1</v>
      </c>
      <c r="C34" s="156">
        <v>610</v>
      </c>
      <c r="D34" s="157">
        <v>5.2459016393442623E-2</v>
      </c>
      <c r="E34" s="158">
        <v>510.2</v>
      </c>
      <c r="F34" s="158">
        <v>511.6</v>
      </c>
      <c r="G34" s="157">
        <v>2.7440219521755729E-3</v>
      </c>
      <c r="H34" s="156">
        <v>11532</v>
      </c>
      <c r="I34" s="156">
        <v>9635</v>
      </c>
      <c r="J34" s="159">
        <v>-0.16449878598681927</v>
      </c>
    </row>
    <row r="35" spans="2:36" s="74" customFormat="1" hidden="1">
      <c r="B35" s="160"/>
      <c r="C35" s="161"/>
      <c r="D35" s="162"/>
      <c r="E35" s="163"/>
      <c r="F35" s="163"/>
      <c r="G35" s="162"/>
      <c r="H35" s="161"/>
      <c r="I35" s="161"/>
      <c r="J35" s="164"/>
    </row>
    <row r="36" spans="2:36" s="74" customFormat="1" hidden="1">
      <c r="B36" s="165" t="s">
        <v>2</v>
      </c>
      <c r="C36" s="166">
        <v>172</v>
      </c>
      <c r="D36" s="167">
        <v>7.5581395348837205E-2</v>
      </c>
      <c r="E36" s="168">
        <v>144.5</v>
      </c>
      <c r="F36" s="168">
        <v>125</v>
      </c>
      <c r="G36" s="167">
        <v>-0.13494809688581316</v>
      </c>
      <c r="H36" s="166">
        <v>2432</v>
      </c>
      <c r="I36" s="166">
        <v>1919</v>
      </c>
      <c r="J36" s="167">
        <v>-0.2109375</v>
      </c>
    </row>
    <row r="37" spans="2:36" s="74" customFormat="1" hidden="1">
      <c r="B37" s="169" t="s">
        <v>3</v>
      </c>
      <c r="C37" s="166">
        <v>124</v>
      </c>
      <c r="D37" s="167">
        <v>-1.6129032258064516E-2</v>
      </c>
      <c r="E37" s="168">
        <v>53.1</v>
      </c>
      <c r="F37" s="168">
        <v>54.5</v>
      </c>
      <c r="G37" s="167">
        <v>2.6365348399246678E-2</v>
      </c>
      <c r="H37" s="166">
        <v>1712</v>
      </c>
      <c r="I37" s="166">
        <v>1217</v>
      </c>
      <c r="J37" s="167">
        <v>-0.28913551401869159</v>
      </c>
    </row>
    <row r="38" spans="2:36" s="74" customFormat="1" hidden="1">
      <c r="B38" s="169" t="s">
        <v>4</v>
      </c>
      <c r="C38" s="166">
        <v>50</v>
      </c>
      <c r="D38" s="167">
        <v>-0.06</v>
      </c>
      <c r="E38" s="168">
        <v>56.1</v>
      </c>
      <c r="F38" s="168">
        <v>200</v>
      </c>
      <c r="G38" s="167">
        <v>2.5650623885918002</v>
      </c>
      <c r="H38" s="166">
        <v>646</v>
      </c>
      <c r="I38" s="166">
        <v>803</v>
      </c>
      <c r="J38" s="167">
        <v>0.24303405572755418</v>
      </c>
    </row>
    <row r="39" spans="2:36" s="74" customFormat="1" hidden="1">
      <c r="B39" s="169" t="s">
        <v>5</v>
      </c>
      <c r="C39" s="166">
        <v>106</v>
      </c>
      <c r="D39" s="167">
        <v>0.13207547169811321</v>
      </c>
      <c r="E39" s="168">
        <v>205</v>
      </c>
      <c r="F39" s="168">
        <v>52.4</v>
      </c>
      <c r="G39" s="167">
        <v>-0.74439024390243902</v>
      </c>
      <c r="H39" s="166">
        <v>2521</v>
      </c>
      <c r="I39" s="166">
        <v>2190</v>
      </c>
      <c r="J39" s="167">
        <v>-0.13129710432368108</v>
      </c>
    </row>
    <row r="40" spans="2:36" s="74" customFormat="1" hidden="1">
      <c r="B40" s="169" t="s">
        <v>88</v>
      </c>
      <c r="C40" s="166">
        <v>35</v>
      </c>
      <c r="D40" s="167">
        <v>0.42857142857142855</v>
      </c>
      <c r="E40" s="168">
        <v>24.3</v>
      </c>
      <c r="F40" s="168">
        <v>60</v>
      </c>
      <c r="G40" s="167">
        <v>1.4691358024691359</v>
      </c>
      <c r="H40" s="166">
        <v>355</v>
      </c>
      <c r="I40" s="166">
        <v>748</v>
      </c>
      <c r="J40" s="167">
        <v>1.1070422535211268</v>
      </c>
    </row>
    <row r="41" spans="2:36" s="74" customFormat="1" hidden="1">
      <c r="B41" s="169" t="s">
        <v>7</v>
      </c>
      <c r="C41" s="166">
        <v>108</v>
      </c>
      <c r="D41" s="167">
        <v>-7.407407407407407E-2</v>
      </c>
      <c r="E41" s="168">
        <v>24.5</v>
      </c>
      <c r="F41" s="168">
        <v>15.9</v>
      </c>
      <c r="G41" s="167">
        <v>-0.3510204081632653</v>
      </c>
      <c r="H41" s="166">
        <v>3540</v>
      </c>
      <c r="I41" s="166">
        <v>2228</v>
      </c>
      <c r="J41" s="167">
        <v>-0.37062146892655368</v>
      </c>
    </row>
    <row r="42" spans="2:36" s="74" customFormat="1" hidden="1">
      <c r="B42" s="170" t="s">
        <v>8</v>
      </c>
      <c r="C42" s="166">
        <v>15</v>
      </c>
      <c r="D42" s="167">
        <v>0.2</v>
      </c>
      <c r="E42" s="168">
        <v>2.7</v>
      </c>
      <c r="F42" s="168">
        <v>3.8</v>
      </c>
      <c r="G42" s="167">
        <v>0.40740740740740727</v>
      </c>
      <c r="H42" s="166">
        <v>326</v>
      </c>
      <c r="I42" s="166">
        <v>530</v>
      </c>
      <c r="J42" s="167">
        <v>0.62576687116564422</v>
      </c>
    </row>
    <row r="43" spans="2:36" s="74" customFormat="1" hidden="1">
      <c r="B43" s="171"/>
      <c r="C43" s="152"/>
      <c r="D43" s="172"/>
      <c r="E43" s="173"/>
      <c r="F43" s="173"/>
      <c r="G43" s="172"/>
      <c r="H43" s="152"/>
      <c r="I43" s="152"/>
      <c r="J43" s="174"/>
      <c r="AI43" s="175" t="s">
        <v>89</v>
      </c>
      <c r="AJ43" s="175" t="s">
        <v>90</v>
      </c>
    </row>
    <row r="44" spans="2:36" s="74" customFormat="1" hidden="1">
      <c r="F44" s="176"/>
      <c r="G44" s="1"/>
      <c r="AH44" s="4"/>
      <c r="AI44" s="74">
        <v>1185.4000000000001</v>
      </c>
      <c r="AJ44" s="74">
        <v>689.8</v>
      </c>
    </row>
    <row r="45" spans="2:36" s="74" customFormat="1" hidden="1">
      <c r="F45" s="176"/>
      <c r="G45" s="1"/>
    </row>
    <row r="46" spans="2:36" s="74" customFormat="1" hidden="1">
      <c r="G46" s="1"/>
    </row>
    <row r="47" spans="2:36" s="74" customFormat="1" hidden="1">
      <c r="G47" s="1"/>
    </row>
    <row r="48" spans="2:36" s="74" customFormat="1" hidden="1">
      <c r="G48" s="1"/>
    </row>
    <row r="49" spans="6:7" s="74" customFormat="1" ht="18" hidden="1">
      <c r="F49" s="177"/>
      <c r="G49" s="1"/>
    </row>
    <row r="50" spans="6:7" s="74" customFormat="1" hidden="1">
      <c r="G50" s="1"/>
    </row>
    <row r="51" spans="6:7" s="74" customFormat="1">
      <c r="G51" s="1"/>
    </row>
    <row r="52" spans="6:7" s="74" customFormat="1">
      <c r="G52" s="1"/>
    </row>
    <row r="53" spans="6:7" s="74" customFormat="1">
      <c r="G53" s="1"/>
    </row>
    <row r="54" spans="6:7" s="74" customFormat="1">
      <c r="G54" s="1"/>
    </row>
    <row r="55" spans="6:7" s="74" customFormat="1">
      <c r="G55" s="1"/>
    </row>
    <row r="56" spans="6:7" s="74" customFormat="1">
      <c r="G56" s="1"/>
    </row>
    <row r="57" spans="6:7" s="74" customFormat="1">
      <c r="G57" s="1"/>
    </row>
    <row r="58" spans="6:7" s="74" customFormat="1">
      <c r="G58" s="1"/>
    </row>
    <row r="59" spans="6:7" s="74" customFormat="1">
      <c r="G59" s="1"/>
    </row>
    <row r="60" spans="6:7" s="74" customFormat="1">
      <c r="G60" s="1"/>
    </row>
    <row r="61" spans="6:7" s="74" customFormat="1">
      <c r="G61" s="1"/>
    </row>
    <row r="62" spans="6:7" s="74" customFormat="1">
      <c r="G62" s="1"/>
    </row>
    <row r="63" spans="6:7" s="74" customFormat="1">
      <c r="G63" s="1"/>
    </row>
    <row r="64" spans="6:7" s="74" customFormat="1">
      <c r="G64" s="1"/>
    </row>
    <row r="65" spans="6:7" s="74" customFormat="1">
      <c r="G65" s="1"/>
    </row>
    <row r="66" spans="6:7" s="74" customFormat="1">
      <c r="G66" s="1"/>
    </row>
    <row r="67" spans="6:7" s="74" customFormat="1">
      <c r="G67" s="1"/>
    </row>
    <row r="68" spans="6:7" s="74" customFormat="1">
      <c r="G68" s="1"/>
    </row>
    <row r="69" spans="6:7" s="74" customFormat="1">
      <c r="G69" s="1"/>
    </row>
    <row r="70" spans="6:7" s="74" customFormat="1">
      <c r="G70" s="1"/>
    </row>
    <row r="71" spans="6:7" s="74" customFormat="1">
      <c r="G71" s="1"/>
    </row>
    <row r="72" spans="6:7" s="74" customFormat="1">
      <c r="G72" s="1"/>
    </row>
    <row r="73" spans="6:7" s="74" customFormat="1">
      <c r="G73" s="1"/>
    </row>
    <row r="74" spans="6:7" s="74" customFormat="1">
      <c r="G74" s="1"/>
    </row>
    <row r="75" spans="6:7" s="74" customFormat="1">
      <c r="G75" s="1"/>
    </row>
    <row r="76" spans="6:7" s="74" customFormat="1">
      <c r="G76" s="1"/>
    </row>
    <row r="77" spans="6:7" s="74" customFormat="1">
      <c r="G77" s="1"/>
    </row>
    <row r="78" spans="6:7" s="74" customFormat="1">
      <c r="F78" s="178"/>
      <c r="G78" s="1"/>
    </row>
    <row r="79" spans="6:7" s="74" customFormat="1">
      <c r="G79" s="1"/>
    </row>
    <row r="80" spans="6:7" s="74" customFormat="1">
      <c r="G80" s="1"/>
    </row>
    <row r="81" spans="7:7" s="74" customFormat="1">
      <c r="G81" s="1"/>
    </row>
    <row r="82" spans="7:7" s="74" customFormat="1">
      <c r="G82" s="1"/>
    </row>
    <row r="83" spans="7:7" s="74" customFormat="1">
      <c r="G83" s="1"/>
    </row>
    <row r="84" spans="7:7" s="74" customFormat="1">
      <c r="G84" s="1"/>
    </row>
    <row r="85" spans="7:7" s="74" customFormat="1">
      <c r="G85" s="1"/>
    </row>
    <row r="86" spans="7:7" s="74" customFormat="1">
      <c r="G86" s="1"/>
    </row>
    <row r="87" spans="7:7" s="74" customFormat="1">
      <c r="G87" s="1"/>
    </row>
    <row r="88" spans="7:7" s="74" customFormat="1">
      <c r="G88" s="1"/>
    </row>
    <row r="89" spans="7:7" s="74" customFormat="1">
      <c r="G89" s="1"/>
    </row>
    <row r="90" spans="7:7" s="74" customFormat="1">
      <c r="G90" s="1"/>
    </row>
    <row r="91" spans="7:7" s="74" customFormat="1">
      <c r="G91" s="1"/>
    </row>
    <row r="92" spans="7:7" s="74" customFormat="1">
      <c r="G92" s="1"/>
    </row>
    <row r="93" spans="7:7" s="74" customFormat="1">
      <c r="G93" s="1"/>
    </row>
    <row r="94" spans="7:7" s="74" customFormat="1">
      <c r="G94" s="1"/>
    </row>
    <row r="95" spans="7:7" s="74" customFormat="1">
      <c r="G95" s="1"/>
    </row>
    <row r="96" spans="7:7" s="74" customFormat="1">
      <c r="G96" s="1"/>
    </row>
    <row r="97" spans="7:7" s="74" customFormat="1">
      <c r="G97" s="1"/>
    </row>
    <row r="98" spans="7:7" s="74" customFormat="1">
      <c r="G98" s="1"/>
    </row>
    <row r="99" spans="7:7" s="74" customFormat="1">
      <c r="G99" s="1"/>
    </row>
    <row r="100" spans="7:7" s="74" customFormat="1">
      <c r="G100" s="1"/>
    </row>
    <row r="101" spans="7:7" s="74" customFormat="1">
      <c r="G101" s="1"/>
    </row>
    <row r="102" spans="7:7" s="74" customFormat="1">
      <c r="G102" s="1"/>
    </row>
    <row r="103" spans="7:7" s="74" customFormat="1">
      <c r="G103" s="1"/>
    </row>
  </sheetData>
  <mergeCells count="78">
    <mergeCell ref="P20:Q20"/>
    <mergeCell ref="S17:U17"/>
    <mergeCell ref="M16:V16"/>
    <mergeCell ref="B14:F14"/>
    <mergeCell ref="F17:H17"/>
    <mergeCell ref="I17:K17"/>
    <mergeCell ref="M17:O17"/>
    <mergeCell ref="P17:R17"/>
    <mergeCell ref="D17:E17"/>
    <mergeCell ref="D16:K16"/>
    <mergeCell ref="P24:Q24"/>
    <mergeCell ref="D18:K18"/>
    <mergeCell ref="M18:V18"/>
    <mergeCell ref="B31:B32"/>
    <mergeCell ref="C31:D31"/>
    <mergeCell ref="E31:G31"/>
    <mergeCell ref="H31:J31"/>
    <mergeCell ref="S20:T20"/>
    <mergeCell ref="S21:T21"/>
    <mergeCell ref="S22:T22"/>
    <mergeCell ref="S23:T23"/>
    <mergeCell ref="S24:T24"/>
    <mergeCell ref="S25:T25"/>
    <mergeCell ref="S26:T26"/>
    <mergeCell ref="S27:T27"/>
    <mergeCell ref="S19:T19"/>
    <mergeCell ref="P25:Q25"/>
    <mergeCell ref="P26:Q26"/>
    <mergeCell ref="P27:Q27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P19:Q19"/>
    <mergeCell ref="P21:Q21"/>
    <mergeCell ref="P22:Q22"/>
    <mergeCell ref="P23:Q23"/>
    <mergeCell ref="I26:J26"/>
    <mergeCell ref="I27:J27"/>
    <mergeCell ref="F19:G19"/>
    <mergeCell ref="F20:G20"/>
    <mergeCell ref="F21:G21"/>
    <mergeCell ref="F22:G22"/>
    <mergeCell ref="F23:G23"/>
    <mergeCell ref="F24:G24"/>
    <mergeCell ref="F25:G25"/>
    <mergeCell ref="F27:G27"/>
    <mergeCell ref="I19:J19"/>
    <mergeCell ref="I20:J20"/>
    <mergeCell ref="I21:J21"/>
    <mergeCell ref="I22:J22"/>
    <mergeCell ref="I23:J23"/>
    <mergeCell ref="B4:G4"/>
    <mergeCell ref="I4:M4"/>
    <mergeCell ref="F5:G5"/>
    <mergeCell ref="I24:J24"/>
    <mergeCell ref="I25:J25"/>
    <mergeCell ref="F11:G11"/>
    <mergeCell ref="F12:G12"/>
    <mergeCell ref="F13:G13"/>
    <mergeCell ref="I5:J5"/>
    <mergeCell ref="I6:J6"/>
    <mergeCell ref="I8:J8"/>
    <mergeCell ref="I9:J9"/>
    <mergeCell ref="I10:J10"/>
    <mergeCell ref="I11:J11"/>
    <mergeCell ref="I12:J12"/>
    <mergeCell ref="I13:J13"/>
    <mergeCell ref="F6:G6"/>
    <mergeCell ref="F7:G7"/>
    <mergeCell ref="F8:G8"/>
    <mergeCell ref="F9:G9"/>
    <mergeCell ref="F10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U55"/>
  <sheetViews>
    <sheetView topLeftCell="D1" zoomScale="60" zoomScaleNormal="60" workbookViewId="0">
      <selection activeCell="O17" sqref="O17"/>
    </sheetView>
  </sheetViews>
  <sheetFormatPr baseColWidth="10" defaultRowHeight="14.4"/>
  <cols>
    <col min="1" max="1" width="0.88671875" customWidth="1"/>
    <col min="2" max="2" width="29.44140625" customWidth="1"/>
    <col min="3" max="3" width="3.88671875" customWidth="1"/>
    <col min="4" max="4" width="25.44140625" customWidth="1"/>
    <col min="5" max="5" width="21.6640625" customWidth="1"/>
    <col min="6" max="6" width="19.6640625" customWidth="1"/>
    <col min="7" max="7" width="13.44140625" customWidth="1"/>
    <col min="8" max="8" width="26.109375" customWidth="1"/>
    <col min="9" max="9" width="23.109375" customWidth="1"/>
    <col min="10" max="10" width="19.6640625" customWidth="1"/>
    <col min="11" max="11" width="1.88671875" customWidth="1"/>
    <col min="12" max="12" width="24.109375" customWidth="1"/>
    <col min="13" max="13" width="19.6640625" customWidth="1"/>
    <col min="14" max="14" width="2" customWidth="1"/>
    <col min="15" max="15" width="20.109375" customWidth="1"/>
    <col min="16" max="17" width="22" customWidth="1"/>
    <col min="18" max="18" width="45.88671875" customWidth="1"/>
    <col min="19" max="19" width="3.109375" customWidth="1"/>
  </cols>
  <sheetData>
    <row r="1" spans="2:21">
      <c r="B1" s="1"/>
      <c r="C1" s="1"/>
      <c r="D1" s="1"/>
      <c r="E1" s="1"/>
      <c r="F1" s="1"/>
      <c r="G1" s="1"/>
      <c r="H1" s="1"/>
      <c r="I1" s="1"/>
      <c r="J1" s="1"/>
    </row>
    <row r="2" spans="2:21" ht="28.8">
      <c r="B2" s="525" t="s">
        <v>12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</row>
    <row r="3" spans="2:21" ht="8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22.8">
      <c r="B4" s="114"/>
      <c r="C4" s="115"/>
      <c r="D4" s="524" t="s">
        <v>13</v>
      </c>
      <c r="E4" s="524"/>
      <c r="F4" s="524"/>
      <c r="G4" s="526"/>
      <c r="H4" s="524" t="s">
        <v>11</v>
      </c>
      <c r="I4" s="524"/>
      <c r="J4" s="524"/>
      <c r="K4" s="10"/>
      <c r="L4" s="524" t="s">
        <v>14</v>
      </c>
      <c r="M4" s="524"/>
      <c r="N4" s="11"/>
      <c r="U4" s="11"/>
    </row>
    <row r="5" spans="2:21" s="9" customFormat="1" ht="38.25" customHeight="1">
      <c r="B5" s="116"/>
      <c r="C5" s="116"/>
      <c r="D5" s="105" t="s">
        <v>53</v>
      </c>
      <c r="E5" s="105" t="s">
        <v>54</v>
      </c>
      <c r="F5" s="12" t="s">
        <v>9</v>
      </c>
      <c r="G5" s="526"/>
      <c r="H5" s="105" t="s">
        <v>53</v>
      </c>
      <c r="I5" s="105" t="s">
        <v>54</v>
      </c>
      <c r="J5" s="12" t="s">
        <v>9</v>
      </c>
      <c r="K5" s="13"/>
      <c r="L5" s="105" t="s">
        <v>53</v>
      </c>
      <c r="M5" s="105" t="s">
        <v>54</v>
      </c>
      <c r="N5" s="14"/>
      <c r="O5"/>
      <c r="P5"/>
      <c r="Q5"/>
      <c r="R5"/>
      <c r="S5"/>
      <c r="T5"/>
      <c r="U5" s="14"/>
    </row>
    <row r="6" spans="2:21" s="9" customFormat="1" ht="38.25" customHeight="1">
      <c r="B6" s="527" t="s">
        <v>1</v>
      </c>
      <c r="C6" s="527"/>
      <c r="D6" s="16">
        <f>SUM(D7:D13)</f>
        <v>3710.6729999999998</v>
      </c>
      <c r="E6" s="16">
        <f>SUM(E7:E13)</f>
        <v>3692.0609999999997</v>
      </c>
      <c r="F6" s="117">
        <f>E6/D6-1</f>
        <v>-5.0158017157534429E-3</v>
      </c>
      <c r="G6" s="526"/>
      <c r="H6" s="16">
        <f>SUM(H7:H13)</f>
        <v>4532.8439999999991</v>
      </c>
      <c r="I6" s="16">
        <f>SUM(I7:I13)</f>
        <v>4680.723</v>
      </c>
      <c r="J6" s="15">
        <f>I6/H6-1</f>
        <v>3.2623889108030379E-2</v>
      </c>
      <c r="K6" s="13"/>
      <c r="L6" s="16">
        <f>SUM(L7:L13)</f>
        <v>-822.17099999999959</v>
      </c>
      <c r="M6" s="16">
        <f>SUM(M7:M13)</f>
        <v>-988.66200000000003</v>
      </c>
      <c r="N6" s="14"/>
      <c r="O6"/>
      <c r="P6"/>
      <c r="Q6"/>
      <c r="R6"/>
      <c r="S6"/>
      <c r="T6"/>
      <c r="U6" s="14"/>
    </row>
    <row r="7" spans="2:21" s="9" customFormat="1" ht="38.25" customHeight="1">
      <c r="B7" s="30" t="s">
        <v>2</v>
      </c>
      <c r="C7" s="29"/>
      <c r="D7" s="24">
        <f>C27</f>
        <v>460.93900000000002</v>
      </c>
      <c r="E7" s="24">
        <f>D27</f>
        <v>207.16699999999997</v>
      </c>
      <c r="F7" s="18">
        <f t="shared" ref="F7:F14" si="0">E7/D7-1</f>
        <v>-0.55055441175513464</v>
      </c>
      <c r="G7" s="526"/>
      <c r="H7" s="27">
        <f>F27</f>
        <v>208.83999999999997</v>
      </c>
      <c r="I7" s="27">
        <f>G27</f>
        <v>269.77999999999997</v>
      </c>
      <c r="J7" s="18">
        <f t="shared" ref="J7:J14" si="1">I7/H7-1</f>
        <v>0.29180233671710409</v>
      </c>
      <c r="K7" s="13"/>
      <c r="L7" s="31">
        <f>D7-H7</f>
        <v>252.09900000000005</v>
      </c>
      <c r="M7" s="31">
        <f>E7-I7</f>
        <v>-62.613</v>
      </c>
      <c r="N7" s="14"/>
      <c r="O7"/>
      <c r="P7"/>
      <c r="Q7"/>
      <c r="R7"/>
      <c r="S7"/>
      <c r="T7"/>
      <c r="U7" s="14"/>
    </row>
    <row r="8" spans="2:21" s="9" customFormat="1" ht="38.25" customHeight="1">
      <c r="B8" s="30" t="s">
        <v>3</v>
      </c>
      <c r="C8" s="29"/>
      <c r="D8" s="25">
        <f>C45</f>
        <v>198.10999999999999</v>
      </c>
      <c r="E8" s="25">
        <f>D45</f>
        <v>225.61499999999998</v>
      </c>
      <c r="F8" s="18">
        <f t="shared" si="0"/>
        <v>0.13883700974206237</v>
      </c>
      <c r="G8" s="526"/>
      <c r="H8" s="27">
        <f>F45</f>
        <v>363.62200000000001</v>
      </c>
      <c r="I8" s="27">
        <f>G45</f>
        <v>394.63599999999997</v>
      </c>
      <c r="J8" s="18">
        <f t="shared" si="1"/>
        <v>8.5291869028826461E-2</v>
      </c>
      <c r="K8" s="13"/>
      <c r="L8" s="31">
        <f t="shared" ref="L8:M14" si="2">D8-H8</f>
        <v>-165.51200000000003</v>
      </c>
      <c r="M8" s="31">
        <f t="shared" si="2"/>
        <v>-169.02099999999999</v>
      </c>
      <c r="N8" s="14"/>
      <c r="O8"/>
      <c r="P8"/>
      <c r="Q8"/>
      <c r="R8"/>
      <c r="S8"/>
      <c r="T8"/>
      <c r="U8" s="14"/>
    </row>
    <row r="9" spans="2:21" s="9" customFormat="1" ht="38.25" customHeight="1">
      <c r="B9" s="30" t="s">
        <v>4</v>
      </c>
      <c r="C9" s="29"/>
      <c r="D9" s="24">
        <f>C29</f>
        <v>56.602999999999994</v>
      </c>
      <c r="E9" s="24">
        <f>D29</f>
        <v>82.242000000000004</v>
      </c>
      <c r="F9" s="18">
        <f t="shared" si="0"/>
        <v>0.45296185714538129</v>
      </c>
      <c r="G9" s="526"/>
      <c r="H9" s="27">
        <f>F29</f>
        <v>67.91</v>
      </c>
      <c r="I9" s="27">
        <f>G29</f>
        <v>71.691999999999993</v>
      </c>
      <c r="J9" s="18">
        <f t="shared" si="1"/>
        <v>5.5691356206744258E-2</v>
      </c>
      <c r="K9" s="13"/>
      <c r="L9" s="31">
        <f t="shared" si="2"/>
        <v>-11.307000000000002</v>
      </c>
      <c r="M9" s="31">
        <f t="shared" si="2"/>
        <v>10.550000000000011</v>
      </c>
      <c r="N9" s="14"/>
      <c r="O9"/>
      <c r="P9"/>
      <c r="Q9"/>
      <c r="R9"/>
      <c r="S9"/>
      <c r="T9"/>
      <c r="U9" s="14"/>
    </row>
    <row r="10" spans="2:21" s="9" customFormat="1" ht="38.25" customHeight="1">
      <c r="B10" s="30" t="s">
        <v>5</v>
      </c>
      <c r="C10" s="29"/>
      <c r="D10" s="26">
        <f>C31</f>
        <v>1600.2</v>
      </c>
      <c r="E10" s="26">
        <f>D31</f>
        <v>1713.3</v>
      </c>
      <c r="F10" s="18">
        <f>E10/D10-1</f>
        <v>7.067866516685406E-2</v>
      </c>
      <c r="G10" s="526"/>
      <c r="H10" s="26">
        <f>F31</f>
        <v>2506.9699999999998</v>
      </c>
      <c r="I10" s="26">
        <f>G31</f>
        <v>2490.04</v>
      </c>
      <c r="J10" s="18">
        <f t="shared" si="1"/>
        <v>-6.753172156028886E-3</v>
      </c>
      <c r="K10" s="13"/>
      <c r="L10" s="31">
        <f>D10-H10</f>
        <v>-906.76999999999975</v>
      </c>
      <c r="M10" s="31">
        <f>E10-I10</f>
        <v>-776.74</v>
      </c>
      <c r="N10" s="14"/>
      <c r="O10" s="7"/>
      <c r="P10"/>
      <c r="Q10"/>
      <c r="R10"/>
      <c r="S10"/>
      <c r="T10"/>
      <c r="U10" s="14"/>
    </row>
    <row r="11" spans="2:21" s="9" customFormat="1" ht="38.25" customHeight="1">
      <c r="B11" s="30" t="s">
        <v>6</v>
      </c>
      <c r="C11" s="29"/>
      <c r="D11" s="24">
        <f>C37</f>
        <v>307.11099999999999</v>
      </c>
      <c r="E11" s="24">
        <f>D37</f>
        <v>343.93700000000001</v>
      </c>
      <c r="F11" s="18">
        <f t="shared" si="0"/>
        <v>0.11991104193597768</v>
      </c>
      <c r="G11" s="526"/>
      <c r="H11" s="27">
        <f>F37</f>
        <v>729.702</v>
      </c>
      <c r="I11" s="27">
        <f>G37</f>
        <v>741.57500000000005</v>
      </c>
      <c r="J11" s="18">
        <f t="shared" si="1"/>
        <v>1.6271025706384279E-2</v>
      </c>
      <c r="K11" s="13"/>
      <c r="L11" s="31">
        <f t="shared" si="2"/>
        <v>-422.59100000000001</v>
      </c>
      <c r="M11" s="31">
        <f t="shared" si="2"/>
        <v>-397.63800000000003</v>
      </c>
      <c r="N11" s="14"/>
      <c r="O11" s="7"/>
      <c r="P11"/>
      <c r="Q11"/>
      <c r="R11"/>
      <c r="S11"/>
      <c r="T11"/>
      <c r="U11" s="14"/>
    </row>
    <row r="12" spans="2:21" s="9" customFormat="1" ht="38.25" customHeight="1">
      <c r="B12" s="30" t="s">
        <v>7</v>
      </c>
      <c r="C12" s="29"/>
      <c r="D12" s="26">
        <f>C41</f>
        <v>894.37</v>
      </c>
      <c r="E12" s="26">
        <f>D41</f>
        <v>948.5</v>
      </c>
      <c r="F12" s="18">
        <f t="shared" ref="F12" si="3">E12/D12-1</f>
        <v>6.0523049744512836E-2</v>
      </c>
      <c r="G12" s="526"/>
      <c r="H12" s="27">
        <f>F41</f>
        <v>554.4</v>
      </c>
      <c r="I12" s="27">
        <f>G41</f>
        <v>610.9</v>
      </c>
      <c r="J12" s="18">
        <f t="shared" si="1"/>
        <v>0.10191197691197695</v>
      </c>
      <c r="K12" s="13"/>
      <c r="L12" s="31">
        <f t="shared" si="2"/>
        <v>339.97</v>
      </c>
      <c r="M12" s="31">
        <f t="shared" si="2"/>
        <v>337.6</v>
      </c>
      <c r="N12" s="14"/>
      <c r="O12"/>
      <c r="P12"/>
      <c r="Q12"/>
      <c r="R12"/>
      <c r="S12"/>
      <c r="T12"/>
      <c r="U12" s="14"/>
    </row>
    <row r="13" spans="2:21" s="9" customFormat="1" ht="38.25" customHeight="1">
      <c r="B13" s="30" t="s">
        <v>8</v>
      </c>
      <c r="C13" s="29"/>
      <c r="D13" s="26">
        <f>C43</f>
        <v>193.34</v>
      </c>
      <c r="E13" s="26">
        <f>D43</f>
        <v>171.3</v>
      </c>
      <c r="F13" s="18">
        <f t="shared" si="0"/>
        <v>-0.11399606910106541</v>
      </c>
      <c r="G13" s="526"/>
      <c r="H13" s="27">
        <f>F43</f>
        <v>101.4</v>
      </c>
      <c r="I13" s="27">
        <f>G43</f>
        <v>102.1</v>
      </c>
      <c r="J13" s="18">
        <f t="shared" si="1"/>
        <v>6.9033530571991353E-3</v>
      </c>
      <c r="K13" s="13"/>
      <c r="L13" s="31">
        <f t="shared" si="2"/>
        <v>91.94</v>
      </c>
      <c r="M13" s="31">
        <f t="shared" si="2"/>
        <v>69.200000000000017</v>
      </c>
      <c r="N13" s="14"/>
      <c r="O13"/>
      <c r="P13"/>
      <c r="Q13"/>
      <c r="R13"/>
      <c r="S13"/>
      <c r="T13"/>
      <c r="U13" s="14"/>
    </row>
    <row r="14" spans="2:21" s="9" customFormat="1" ht="38.25" customHeight="1">
      <c r="B14" s="524" t="s">
        <v>15</v>
      </c>
      <c r="C14" s="524"/>
      <c r="D14" s="22">
        <f>C51</f>
        <v>4394.6970000000001</v>
      </c>
      <c r="E14" s="22">
        <f>D51</f>
        <v>4512.8979999999992</v>
      </c>
      <c r="F14" s="17">
        <f t="shared" si="0"/>
        <v>2.6896279766272624E-2</v>
      </c>
      <c r="G14" s="526"/>
      <c r="H14" s="22">
        <f>F51</f>
        <v>5932.889000000001</v>
      </c>
      <c r="I14" s="22">
        <f>G51</f>
        <v>6424.78</v>
      </c>
      <c r="J14" s="17">
        <f t="shared" si="1"/>
        <v>8.2909186401430857E-2</v>
      </c>
      <c r="K14" s="13"/>
      <c r="L14" s="32">
        <f t="shared" si="2"/>
        <v>-1538.1920000000009</v>
      </c>
      <c r="M14" s="32">
        <f t="shared" si="2"/>
        <v>-1911.8820000000005</v>
      </c>
      <c r="N14" s="14"/>
      <c r="O14"/>
      <c r="P14"/>
      <c r="Q14"/>
      <c r="R14"/>
      <c r="S14"/>
      <c r="T14"/>
      <c r="U14" s="14"/>
    </row>
    <row r="16" spans="2:21">
      <c r="D16" s="74"/>
    </row>
    <row r="17" spans="2:10">
      <c r="D17" s="74"/>
      <c r="H17" s="5"/>
      <c r="I17" s="5"/>
    </row>
    <row r="18" spans="2:10">
      <c r="D18" s="74"/>
      <c r="H18" s="5"/>
      <c r="I18" s="5"/>
    </row>
    <row r="19" spans="2:10">
      <c r="D19" s="74"/>
    </row>
    <row r="20" spans="2:10" hidden="1">
      <c r="D20" s="74"/>
    </row>
    <row r="21" spans="2:10" hidden="1">
      <c r="B21" s="19"/>
      <c r="C21" s="19"/>
      <c r="D21" s="74"/>
      <c r="E21" s="19"/>
      <c r="F21" s="19"/>
      <c r="G21" s="19"/>
      <c r="H21" s="19"/>
      <c r="I21" s="19"/>
      <c r="J21" s="19"/>
    </row>
    <row r="22" spans="2:10" ht="15" hidden="1" thickTop="1">
      <c r="B22" s="50"/>
      <c r="C22" s="51"/>
      <c r="D22" s="74"/>
      <c r="E22" s="51"/>
      <c r="F22" s="51"/>
      <c r="G22" s="51"/>
      <c r="H22" s="51"/>
      <c r="I22" s="51"/>
      <c r="J22" s="52"/>
    </row>
    <row r="23" spans="2:10" hidden="1">
      <c r="B23" s="83"/>
      <c r="C23" s="84" t="s">
        <v>24</v>
      </c>
      <c r="D23" s="74"/>
      <c r="E23" s="53"/>
      <c r="F23" s="84" t="s">
        <v>25</v>
      </c>
      <c r="G23" s="85"/>
      <c r="H23" s="53"/>
      <c r="I23" s="84" t="s">
        <v>26</v>
      </c>
      <c r="J23" s="86"/>
    </row>
    <row r="24" spans="2:10" hidden="1">
      <c r="B24" s="54" t="s">
        <v>27</v>
      </c>
      <c r="C24" s="55"/>
      <c r="D24" s="74"/>
      <c r="E24" s="55"/>
      <c r="F24" s="55"/>
      <c r="G24" s="55"/>
      <c r="H24" s="55"/>
      <c r="I24" s="56"/>
      <c r="J24" s="57"/>
    </row>
    <row r="25" spans="2:10" hidden="1">
      <c r="B25" s="58"/>
      <c r="C25" s="59" t="s">
        <v>52</v>
      </c>
      <c r="D25" s="74" t="s">
        <v>52</v>
      </c>
      <c r="E25" s="523" t="s">
        <v>28</v>
      </c>
      <c r="F25" s="59" t="s">
        <v>52</v>
      </c>
      <c r="G25" s="59" t="s">
        <v>52</v>
      </c>
      <c r="H25" s="523" t="s">
        <v>28</v>
      </c>
      <c r="I25" s="87" t="s">
        <v>52</v>
      </c>
      <c r="J25" s="88" t="s">
        <v>52</v>
      </c>
    </row>
    <row r="26" spans="2:10" hidden="1">
      <c r="B26" s="58"/>
      <c r="C26" s="59">
        <v>2013</v>
      </c>
      <c r="D26" s="74">
        <v>2014</v>
      </c>
      <c r="E26" s="523"/>
      <c r="F26" s="59">
        <v>2013</v>
      </c>
      <c r="G26" s="59">
        <v>2014</v>
      </c>
      <c r="H26" s="523"/>
      <c r="I26" s="59">
        <v>2013</v>
      </c>
      <c r="J26" s="60">
        <v>2014</v>
      </c>
    </row>
    <row r="27" spans="2:10" hidden="1">
      <c r="B27" s="89" t="s">
        <v>29</v>
      </c>
      <c r="C27" s="90">
        <v>460.93900000000002</v>
      </c>
      <c r="D27" s="74">
        <v>207.16699999999997</v>
      </c>
      <c r="E27" s="91">
        <v>-0.55055441175513475</v>
      </c>
      <c r="F27" s="92">
        <v>208.83999999999997</v>
      </c>
      <c r="G27" s="92">
        <v>269.77999999999997</v>
      </c>
      <c r="H27" s="91">
        <v>0.29180233671710404</v>
      </c>
      <c r="I27" s="90">
        <v>252.09900000000005</v>
      </c>
      <c r="J27" s="93">
        <v>-62.613</v>
      </c>
    </row>
    <row r="28" spans="2:10" hidden="1">
      <c r="B28" s="94"/>
      <c r="C28" s="90"/>
      <c r="D28" s="74"/>
      <c r="E28" s="91" t="s">
        <v>23</v>
      </c>
      <c r="F28" s="92"/>
      <c r="G28" s="92"/>
      <c r="H28" s="91" t="s">
        <v>23</v>
      </c>
      <c r="I28" s="90" t="s">
        <v>23</v>
      </c>
      <c r="J28" s="93" t="s">
        <v>23</v>
      </c>
    </row>
    <row r="29" spans="2:10" hidden="1">
      <c r="B29" s="89" t="s">
        <v>30</v>
      </c>
      <c r="C29" s="90">
        <v>56.602999999999994</v>
      </c>
      <c r="D29" s="74">
        <v>82.242000000000004</v>
      </c>
      <c r="E29" s="91">
        <v>0.45296185714538123</v>
      </c>
      <c r="F29" s="92">
        <v>67.91</v>
      </c>
      <c r="G29" s="92">
        <v>71.691999999999993</v>
      </c>
      <c r="H29" s="91">
        <v>5.5691356206744168E-2</v>
      </c>
      <c r="I29" s="90">
        <v>-11.307000000000002</v>
      </c>
      <c r="J29" s="93">
        <v>10.550000000000011</v>
      </c>
    </row>
    <row r="30" spans="2:10" hidden="1">
      <c r="B30" s="94"/>
      <c r="C30" s="90"/>
      <c r="D30" s="74"/>
      <c r="E30" s="91" t="s">
        <v>23</v>
      </c>
      <c r="F30" s="92"/>
      <c r="G30" s="92"/>
      <c r="H30" s="91" t="s">
        <v>23</v>
      </c>
      <c r="I30" s="90" t="s">
        <v>23</v>
      </c>
      <c r="J30" s="93" t="s">
        <v>23</v>
      </c>
    </row>
    <row r="31" spans="2:10" hidden="1">
      <c r="B31" s="89" t="s">
        <v>31</v>
      </c>
      <c r="C31" s="90">
        <v>1600.2</v>
      </c>
      <c r="D31" s="74">
        <v>1713.3</v>
      </c>
      <c r="E31" s="91">
        <v>7.0678665166854088E-2</v>
      </c>
      <c r="F31" s="95">
        <v>2506.9699999999998</v>
      </c>
      <c r="G31" s="95">
        <v>2490.04</v>
      </c>
      <c r="H31" s="91">
        <v>-6.7531721560289268E-3</v>
      </c>
      <c r="I31" s="90">
        <v>-906.76999999999975</v>
      </c>
      <c r="J31" s="93">
        <v>-776.74</v>
      </c>
    </row>
    <row r="32" spans="2:10" hidden="1">
      <c r="B32" s="94"/>
      <c r="C32" s="90"/>
      <c r="D32" s="74"/>
      <c r="E32" s="91" t="s">
        <v>23</v>
      </c>
      <c r="F32" s="92"/>
      <c r="G32" s="92"/>
      <c r="H32" s="91" t="s">
        <v>23</v>
      </c>
      <c r="I32" s="90" t="s">
        <v>23</v>
      </c>
      <c r="J32" s="93" t="s">
        <v>23</v>
      </c>
    </row>
    <row r="33" spans="2:10" hidden="1">
      <c r="B33" s="89" t="s">
        <v>32</v>
      </c>
      <c r="C33" s="90">
        <v>525.90000000000009</v>
      </c>
      <c r="D33" s="74">
        <v>657.8</v>
      </c>
      <c r="E33" s="91">
        <v>0.2508081384293589</v>
      </c>
      <c r="F33" s="92">
        <v>1695.33</v>
      </c>
      <c r="G33" s="92">
        <v>1572.3400000000001</v>
      </c>
      <c r="H33" s="91">
        <v>-7.2546347908666625E-2</v>
      </c>
      <c r="I33" s="90">
        <v>-1169.4299999999998</v>
      </c>
      <c r="J33" s="93">
        <v>-914.54000000000019</v>
      </c>
    </row>
    <row r="34" spans="2:10" hidden="1">
      <c r="B34" s="94"/>
      <c r="C34" s="90"/>
      <c r="D34" s="74"/>
      <c r="E34" s="91" t="s">
        <v>23</v>
      </c>
      <c r="F34" s="92"/>
      <c r="G34" s="92"/>
      <c r="H34" s="91" t="s">
        <v>23</v>
      </c>
      <c r="I34" s="90" t="s">
        <v>23</v>
      </c>
      <c r="J34" s="93" t="s">
        <v>23</v>
      </c>
    </row>
    <row r="35" spans="2:10" hidden="1">
      <c r="B35" s="89" t="s">
        <v>33</v>
      </c>
      <c r="C35" s="90">
        <v>1074.3</v>
      </c>
      <c r="D35" s="74">
        <v>1055.5</v>
      </c>
      <c r="E35" s="91">
        <v>-1.7499767290328545E-2</v>
      </c>
      <c r="F35" s="92">
        <v>811.64</v>
      </c>
      <c r="G35" s="92">
        <v>917.7</v>
      </c>
      <c r="H35" s="91">
        <v>0.13067369769848708</v>
      </c>
      <c r="I35" s="90">
        <v>262.65999999999997</v>
      </c>
      <c r="J35" s="93">
        <v>137.79999999999995</v>
      </c>
    </row>
    <row r="36" spans="2:10" hidden="1">
      <c r="B36" s="94"/>
      <c r="C36" s="90"/>
      <c r="D36" s="74"/>
      <c r="E36" s="91" t="s">
        <v>23</v>
      </c>
      <c r="F36" s="92"/>
      <c r="G36" s="92"/>
      <c r="H36" s="91" t="s">
        <v>23</v>
      </c>
      <c r="I36" s="90" t="s">
        <v>23</v>
      </c>
      <c r="J36" s="93" t="s">
        <v>23</v>
      </c>
    </row>
    <row r="37" spans="2:10" hidden="1">
      <c r="B37" s="89" t="s">
        <v>34</v>
      </c>
      <c r="C37" s="90">
        <v>307.11099999999999</v>
      </c>
      <c r="D37" s="74">
        <v>343.93700000000001</v>
      </c>
      <c r="E37" s="91">
        <v>0.11991104193597762</v>
      </c>
      <c r="F37" s="92">
        <v>729.702</v>
      </c>
      <c r="G37" s="92">
        <v>741.57500000000005</v>
      </c>
      <c r="H37" s="91">
        <v>1.6271025706384314E-2</v>
      </c>
      <c r="I37" s="90">
        <v>-422.59100000000001</v>
      </c>
      <c r="J37" s="93">
        <v>-397.63800000000003</v>
      </c>
    </row>
    <row r="38" spans="2:10" hidden="1">
      <c r="B38" s="94"/>
      <c r="C38" s="90"/>
      <c r="D38" s="74"/>
      <c r="E38" s="91" t="s">
        <v>23</v>
      </c>
      <c r="F38" s="92"/>
      <c r="G38" s="92"/>
      <c r="H38" s="91"/>
      <c r="I38" s="90" t="s">
        <v>23</v>
      </c>
      <c r="J38" s="93" t="s">
        <v>23</v>
      </c>
    </row>
    <row r="39" spans="2:10" hidden="1">
      <c r="B39" s="89" t="s">
        <v>35</v>
      </c>
      <c r="C39" s="92">
        <v>1087.71</v>
      </c>
      <c r="D39" s="74">
        <v>1119.8</v>
      </c>
      <c r="E39" s="91">
        <v>2.9502348971692745E-2</v>
      </c>
      <c r="F39" s="92">
        <v>655.8</v>
      </c>
      <c r="G39" s="92">
        <v>713</v>
      </c>
      <c r="H39" s="91">
        <v>8.7221713937176037E-2</v>
      </c>
      <c r="I39" s="90">
        <v>431.91000000000008</v>
      </c>
      <c r="J39" s="93">
        <v>406.79999999999995</v>
      </c>
    </row>
    <row r="40" spans="2:10" hidden="1">
      <c r="B40" s="94"/>
      <c r="C40" s="90"/>
      <c r="D40" s="74"/>
      <c r="E40" s="91" t="s">
        <v>23</v>
      </c>
      <c r="F40" s="92"/>
      <c r="G40" s="92"/>
      <c r="H40" s="91" t="s">
        <v>23</v>
      </c>
      <c r="I40" s="90" t="s">
        <v>23</v>
      </c>
      <c r="J40" s="93" t="s">
        <v>23</v>
      </c>
    </row>
    <row r="41" spans="2:10" hidden="1">
      <c r="B41" s="89" t="s">
        <v>36</v>
      </c>
      <c r="C41" s="90">
        <v>894.37</v>
      </c>
      <c r="D41" s="74">
        <v>948.5</v>
      </c>
      <c r="E41" s="91">
        <v>6.0523049744512891E-2</v>
      </c>
      <c r="F41" s="92">
        <v>554.4</v>
      </c>
      <c r="G41" s="92">
        <v>610.9</v>
      </c>
      <c r="H41" s="91">
        <v>0.10191197691197691</v>
      </c>
      <c r="I41" s="90">
        <v>339.97</v>
      </c>
      <c r="J41" s="93">
        <v>337.6</v>
      </c>
    </row>
    <row r="42" spans="2:10" hidden="1">
      <c r="B42" s="94"/>
      <c r="C42" s="90"/>
      <c r="D42" s="74"/>
      <c r="E42" s="91" t="s">
        <v>23</v>
      </c>
      <c r="F42" s="96"/>
      <c r="G42" s="96"/>
      <c r="H42" s="91" t="s">
        <v>23</v>
      </c>
      <c r="I42" s="90" t="s">
        <v>23</v>
      </c>
      <c r="J42" s="93" t="s">
        <v>23</v>
      </c>
    </row>
    <row r="43" spans="2:10" hidden="1">
      <c r="B43" s="89" t="s">
        <v>37</v>
      </c>
      <c r="C43" s="90">
        <v>193.34</v>
      </c>
      <c r="D43" s="74">
        <v>171.3</v>
      </c>
      <c r="E43" s="91">
        <v>-0.11399606910106544</v>
      </c>
      <c r="F43" s="92">
        <v>101.4</v>
      </c>
      <c r="G43" s="92">
        <v>102.1</v>
      </c>
      <c r="H43" s="91">
        <v>6.9033530571990988E-3</v>
      </c>
      <c r="I43" s="90">
        <v>91.94</v>
      </c>
      <c r="J43" s="93">
        <v>69.200000000000017</v>
      </c>
    </row>
    <row r="44" spans="2:10" hidden="1">
      <c r="B44" s="94"/>
      <c r="C44" s="97"/>
      <c r="D44" s="74"/>
      <c r="E44" s="97"/>
      <c r="F44" s="98"/>
      <c r="G44" s="98"/>
      <c r="H44" s="97"/>
      <c r="I44" s="97"/>
      <c r="J44" s="99" t="s">
        <v>23</v>
      </c>
    </row>
    <row r="45" spans="2:10" hidden="1">
      <c r="B45" s="89" t="s">
        <v>38</v>
      </c>
      <c r="C45" s="90">
        <v>198.10999999999999</v>
      </c>
      <c r="D45" s="74">
        <v>225.61499999999998</v>
      </c>
      <c r="E45" s="91">
        <v>0.13883700974206248</v>
      </c>
      <c r="F45" s="92">
        <v>363.62200000000001</v>
      </c>
      <c r="G45" s="92">
        <v>394.63599999999997</v>
      </c>
      <c r="H45" s="91">
        <v>8.5291869028826503E-2</v>
      </c>
      <c r="I45" s="90">
        <v>-165.51200000000003</v>
      </c>
      <c r="J45" s="93">
        <v>-169.02099999999999</v>
      </c>
    </row>
    <row r="46" spans="2:10" hidden="1">
      <c r="B46" s="94"/>
      <c r="C46" s="97"/>
      <c r="D46" s="74"/>
      <c r="E46" s="91" t="s">
        <v>23</v>
      </c>
      <c r="F46" s="98"/>
      <c r="G46" s="98"/>
      <c r="H46" s="91" t="s">
        <v>23</v>
      </c>
      <c r="I46" s="90" t="s">
        <v>39</v>
      </c>
      <c r="J46" s="93" t="s">
        <v>23</v>
      </c>
    </row>
    <row r="47" spans="2:10" hidden="1">
      <c r="B47" s="89" t="s">
        <v>40</v>
      </c>
      <c r="C47" s="90">
        <v>11.007</v>
      </c>
      <c r="D47" s="74">
        <v>13.924000000000001</v>
      </c>
      <c r="E47" s="91">
        <v>0.2650131734350869</v>
      </c>
      <c r="F47" s="92">
        <v>11.259</v>
      </c>
      <c r="G47" s="92">
        <v>12.734</v>
      </c>
      <c r="H47" s="91">
        <v>0.13100630606625807</v>
      </c>
      <c r="I47" s="90">
        <v>-0.25200000000000067</v>
      </c>
      <c r="J47" s="93">
        <v>1.1900000000000013</v>
      </c>
    </row>
    <row r="48" spans="2:10" hidden="1">
      <c r="B48" s="94"/>
      <c r="C48" s="97"/>
      <c r="D48" s="74"/>
      <c r="E48" s="91" t="s">
        <v>23</v>
      </c>
      <c r="F48" s="98"/>
      <c r="G48" s="98"/>
      <c r="H48" s="91" t="s">
        <v>23</v>
      </c>
      <c r="I48" s="90" t="s">
        <v>23</v>
      </c>
      <c r="J48" s="93" t="s">
        <v>23</v>
      </c>
    </row>
    <row r="49" spans="2:10" hidden="1">
      <c r="B49" s="89" t="s">
        <v>41</v>
      </c>
      <c r="C49" s="90">
        <v>577.21699999999998</v>
      </c>
      <c r="D49" s="74">
        <v>659.74400000000003</v>
      </c>
      <c r="E49" s="91">
        <v>0.14297395953341646</v>
      </c>
      <c r="F49" s="92">
        <v>868.23900000000003</v>
      </c>
      <c r="G49" s="92">
        <v>1303.701</v>
      </c>
      <c r="H49" s="91">
        <v>0.50154623323762237</v>
      </c>
      <c r="I49" s="90">
        <v>-291.02200000000005</v>
      </c>
      <c r="J49" s="93">
        <v>-643.95699999999999</v>
      </c>
    </row>
    <row r="50" spans="2:10" hidden="1">
      <c r="B50" s="100"/>
      <c r="C50" s="97"/>
      <c r="D50" s="74"/>
      <c r="E50" s="91" t="s">
        <v>23</v>
      </c>
      <c r="F50" s="98"/>
      <c r="G50" s="98"/>
      <c r="H50" s="91" t="s">
        <v>23</v>
      </c>
      <c r="I50" s="90"/>
      <c r="J50" s="93" t="s">
        <v>23</v>
      </c>
    </row>
    <row r="51" spans="2:10" hidden="1">
      <c r="B51" s="101" t="s">
        <v>42</v>
      </c>
      <c r="C51" s="61">
        <v>4394.6970000000001</v>
      </c>
      <c r="D51" s="74">
        <v>4512.8979999999992</v>
      </c>
      <c r="E51" s="62">
        <v>2.6896279766272648E-2</v>
      </c>
      <c r="F51" s="61">
        <v>5932.889000000001</v>
      </c>
      <c r="G51" s="61">
        <v>6424.78</v>
      </c>
      <c r="H51" s="62">
        <v>8.2909186401430843E-2</v>
      </c>
      <c r="I51" s="63">
        <v>-1538.1920000000009</v>
      </c>
      <c r="J51" s="64">
        <v>-1911.8820000000005</v>
      </c>
    </row>
    <row r="52" spans="2:10" ht="15" hidden="1" thickBot="1">
      <c r="B52" s="102"/>
      <c r="C52" s="103"/>
      <c r="D52" s="74"/>
      <c r="E52" s="103"/>
      <c r="F52" s="103"/>
      <c r="G52" s="103"/>
      <c r="H52" s="103"/>
      <c r="I52" s="103"/>
      <c r="J52" s="104"/>
    </row>
    <row r="53" spans="2:10" hidden="1">
      <c r="D53" s="74"/>
    </row>
    <row r="54" spans="2:10">
      <c r="D54" s="74"/>
    </row>
    <row r="55" spans="2:10">
      <c r="D55" s="74"/>
    </row>
  </sheetData>
  <mergeCells count="9">
    <mergeCell ref="E25:E26"/>
    <mergeCell ref="H25:H26"/>
    <mergeCell ref="B14:C14"/>
    <mergeCell ref="B2:M2"/>
    <mergeCell ref="D4:F4"/>
    <mergeCell ref="G4:G14"/>
    <mergeCell ref="H4:J4"/>
    <mergeCell ref="B6:C6"/>
    <mergeCell ref="L4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3:F28"/>
  <sheetViews>
    <sheetView zoomScale="80" zoomScaleNormal="80" workbookViewId="0">
      <selection activeCell="F19" sqref="F19"/>
    </sheetView>
  </sheetViews>
  <sheetFormatPr baseColWidth="10" defaultRowHeight="14.4"/>
  <cols>
    <col min="1" max="1" width="25.44140625" customWidth="1"/>
    <col min="2" max="2" width="1.109375" style="74" customWidth="1"/>
    <col min="3" max="3" width="1.77734375" customWidth="1"/>
    <col min="4" max="6" width="16.88671875" customWidth="1"/>
  </cols>
  <sheetData>
    <row r="3" spans="1:6" ht="21">
      <c r="A3" s="110"/>
      <c r="B3" s="528" t="s">
        <v>55</v>
      </c>
      <c r="C3" s="528"/>
      <c r="D3" s="528"/>
      <c r="E3" s="528"/>
      <c r="F3" s="528"/>
    </row>
    <row r="4" spans="1:6" ht="21">
      <c r="A4" s="111"/>
      <c r="B4" s="107"/>
      <c r="C4" s="2"/>
      <c r="D4" s="2">
        <v>2013</v>
      </c>
      <c r="E4" s="65">
        <v>2014</v>
      </c>
      <c r="F4" s="21" t="s">
        <v>43</v>
      </c>
    </row>
    <row r="5" spans="1:6" ht="21">
      <c r="A5" s="39" t="s">
        <v>5</v>
      </c>
      <c r="B5" s="44"/>
      <c r="C5" s="42"/>
      <c r="D5" s="42">
        <f>'balance commerciale'!D10</f>
        <v>1600.2</v>
      </c>
      <c r="E5" s="67">
        <f>'balance commerciale'!E10</f>
        <v>1713.3</v>
      </c>
      <c r="F5" s="43">
        <f t="shared" ref="F5:F13" si="0">E5/D5-1</f>
        <v>7.067866516685406E-2</v>
      </c>
    </row>
    <row r="6" spans="1:6" ht="21">
      <c r="A6" s="35" t="s">
        <v>7</v>
      </c>
      <c r="B6" s="44"/>
      <c r="C6" s="42"/>
      <c r="D6" s="42">
        <f>'balance commerciale'!D12</f>
        <v>894.37</v>
      </c>
      <c r="E6" s="67">
        <f>'balance commerciale'!E12</f>
        <v>948.5</v>
      </c>
      <c r="F6" s="43">
        <f t="shared" si="0"/>
        <v>6.0523049744512836E-2</v>
      </c>
    </row>
    <row r="7" spans="1:6" ht="21">
      <c r="A7" s="35" t="s">
        <v>6</v>
      </c>
      <c r="B7" s="44"/>
      <c r="C7" s="45"/>
      <c r="D7" s="45">
        <f>'balance commerciale'!D11</f>
        <v>307.11099999999999</v>
      </c>
      <c r="E7" s="68">
        <f>'balance commerciale'!E11</f>
        <v>343.93700000000001</v>
      </c>
      <c r="F7" s="43">
        <f t="shared" si="0"/>
        <v>0.11991104193597768</v>
      </c>
    </row>
    <row r="8" spans="1:6" ht="21">
      <c r="A8" s="39" t="s">
        <v>2</v>
      </c>
      <c r="B8" s="44"/>
      <c r="C8" s="42"/>
      <c r="D8" s="42">
        <f>'balance commerciale'!D7</f>
        <v>460.93900000000002</v>
      </c>
      <c r="E8" s="67">
        <f>'balance commerciale'!E7</f>
        <v>207.16699999999997</v>
      </c>
      <c r="F8" s="73">
        <f t="shared" si="0"/>
        <v>-0.55055441175513464</v>
      </c>
    </row>
    <row r="9" spans="1:6" ht="21">
      <c r="A9" s="39" t="s">
        <v>3</v>
      </c>
      <c r="B9" s="44"/>
      <c r="C9" s="42"/>
      <c r="D9" s="42">
        <f>'balance commerciale'!D8</f>
        <v>198.10999999999999</v>
      </c>
      <c r="E9" s="67">
        <f>'balance commerciale'!E8</f>
        <v>225.61499999999998</v>
      </c>
      <c r="F9" s="43">
        <f t="shared" si="0"/>
        <v>0.13883700974206237</v>
      </c>
    </row>
    <row r="10" spans="1:6" ht="21">
      <c r="A10" s="39" t="s">
        <v>8</v>
      </c>
      <c r="B10" s="44"/>
      <c r="C10" s="42"/>
      <c r="D10" s="42">
        <f>'balance commerciale'!D13</f>
        <v>193.34</v>
      </c>
      <c r="E10" s="67">
        <f>'balance commerciale'!E13</f>
        <v>171.3</v>
      </c>
      <c r="F10" s="73">
        <f t="shared" si="0"/>
        <v>-0.11399606910106541</v>
      </c>
    </row>
    <row r="11" spans="1:6" ht="21">
      <c r="A11" s="39" t="s">
        <v>4</v>
      </c>
      <c r="B11" s="44"/>
      <c r="C11" s="42"/>
      <c r="D11" s="42">
        <f>'balance commerciale'!D9</f>
        <v>56.602999999999994</v>
      </c>
      <c r="E11" s="67">
        <f>'balance commerciale'!E9</f>
        <v>82.242000000000004</v>
      </c>
      <c r="F11" s="43">
        <f t="shared" si="0"/>
        <v>0.45296185714538129</v>
      </c>
    </row>
    <row r="12" spans="1:6" s="74" customFormat="1" ht="21">
      <c r="A12" s="33" t="s">
        <v>1</v>
      </c>
      <c r="B12" s="109"/>
      <c r="C12" s="20"/>
      <c r="D12" s="23">
        <f>SUM(D5:D11)</f>
        <v>3710.6730000000002</v>
      </c>
      <c r="E12" s="66">
        <f>SUM(E5:E11)</f>
        <v>3692.0610000000001</v>
      </c>
      <c r="F12" s="34">
        <f t="shared" si="0"/>
        <v>-5.0158017157534429E-3</v>
      </c>
    </row>
    <row r="13" spans="1:6" ht="31.5" customHeight="1">
      <c r="A13" s="36" t="s">
        <v>58</v>
      </c>
      <c r="B13" s="36"/>
      <c r="C13" s="47"/>
      <c r="D13" s="47">
        <f>'balance commerciale'!D14</f>
        <v>4394.6970000000001</v>
      </c>
      <c r="E13" s="69">
        <f>'balance commerciale'!E14</f>
        <v>4512.8979999999992</v>
      </c>
      <c r="F13" s="38">
        <f t="shared" si="0"/>
        <v>2.6896279766272624E-2</v>
      </c>
    </row>
    <row r="14" spans="1:6" ht="15.6">
      <c r="A14" s="6"/>
      <c r="B14" s="6"/>
      <c r="C14" s="6"/>
      <c r="D14" s="6"/>
      <c r="E14" s="70"/>
      <c r="F14" s="6"/>
    </row>
    <row r="15" spans="1:6" ht="15.6">
      <c r="A15" s="6"/>
      <c r="B15" s="6"/>
      <c r="C15" s="6"/>
      <c r="D15" s="6"/>
      <c r="E15" s="70"/>
      <c r="F15" s="6"/>
    </row>
    <row r="16" spans="1:6" ht="15.6">
      <c r="A16" s="6"/>
      <c r="B16" s="6"/>
      <c r="C16" s="6"/>
      <c r="D16" s="6"/>
      <c r="E16" s="70"/>
      <c r="F16" s="6"/>
    </row>
    <row r="17" spans="1:6" ht="15.6">
      <c r="A17" s="6"/>
      <c r="B17" s="6"/>
      <c r="C17" s="6"/>
      <c r="D17" s="6"/>
      <c r="E17" s="70"/>
      <c r="F17" s="6"/>
    </row>
    <row r="18" spans="1:6" ht="15.6">
      <c r="A18" s="6"/>
      <c r="B18" s="6"/>
      <c r="C18" s="6"/>
      <c r="D18" s="6"/>
      <c r="E18" s="70"/>
      <c r="F18" s="6"/>
    </row>
    <row r="19" spans="1:6" ht="15.6">
      <c r="A19" s="6"/>
      <c r="B19" s="6"/>
      <c r="C19" s="6"/>
      <c r="D19" s="6"/>
      <c r="E19" s="70"/>
      <c r="F19" s="6"/>
    </row>
    <row r="20" spans="1:6" ht="15.6">
      <c r="A20" s="6"/>
      <c r="B20" s="6"/>
      <c r="C20" s="6"/>
      <c r="D20" s="6"/>
      <c r="E20" s="70"/>
      <c r="F20" s="6"/>
    </row>
    <row r="21" spans="1:6" ht="15.6">
      <c r="A21" s="6"/>
      <c r="B21" s="6"/>
      <c r="C21" s="6"/>
      <c r="D21" s="6"/>
      <c r="E21" s="70"/>
      <c r="F21" s="6"/>
    </row>
    <row r="22" spans="1:6" ht="15.6">
      <c r="A22" s="6"/>
      <c r="B22" s="6"/>
      <c r="C22" s="6"/>
      <c r="D22" s="6"/>
      <c r="E22" s="70"/>
      <c r="F22" s="6"/>
    </row>
    <row r="23" spans="1:6" ht="15.6">
      <c r="A23" s="6"/>
      <c r="B23" s="6"/>
      <c r="C23" s="6"/>
      <c r="D23" s="6"/>
      <c r="E23" s="70"/>
      <c r="F23" s="6"/>
    </row>
    <row r="24" spans="1:6" ht="15.6">
      <c r="A24" s="6"/>
      <c r="B24" s="6"/>
      <c r="C24" s="6"/>
      <c r="D24" s="6"/>
      <c r="E24" s="70"/>
      <c r="F24" s="6"/>
    </row>
    <row r="25" spans="1:6" ht="15.6">
      <c r="A25" s="6"/>
      <c r="B25" s="6"/>
      <c r="C25" s="6"/>
      <c r="D25" s="6"/>
      <c r="E25" s="70"/>
      <c r="F25" s="6"/>
    </row>
    <row r="26" spans="1:6" ht="15.6">
      <c r="A26" s="6"/>
      <c r="B26" s="6"/>
      <c r="C26" s="6"/>
      <c r="D26" s="6"/>
      <c r="E26" s="70"/>
      <c r="F26" s="6"/>
    </row>
    <row r="27" spans="1:6" ht="15.6">
      <c r="A27" s="6"/>
      <c r="B27" s="6"/>
      <c r="C27" s="6"/>
      <c r="D27" s="6"/>
      <c r="E27" s="70"/>
      <c r="F27" s="6"/>
    </row>
    <row r="28" spans="1:6" ht="15.6">
      <c r="A28" s="6"/>
      <c r="B28" s="6"/>
      <c r="C28" s="6"/>
      <c r="D28" s="6"/>
      <c r="E28" s="70"/>
      <c r="F28" s="6"/>
    </row>
  </sheetData>
  <mergeCells count="1"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G12"/>
  <sheetViews>
    <sheetView zoomScale="90" zoomScaleNormal="90" workbookViewId="0">
      <selection activeCell="F13" sqref="F13"/>
    </sheetView>
  </sheetViews>
  <sheetFormatPr baseColWidth="10" defaultColWidth="11.44140625" defaultRowHeight="15.6"/>
  <cols>
    <col min="1" max="1" width="30.109375" style="6" customWidth="1"/>
    <col min="2" max="2" width="1.33203125" style="6" customWidth="1"/>
    <col min="3" max="3" width="17.33203125" style="6" customWidth="1"/>
    <col min="4" max="4" width="17.33203125" style="70" customWidth="1"/>
    <col min="5" max="5" width="22.109375" style="6" customWidth="1"/>
    <col min="6" max="6" width="17.33203125" style="6" customWidth="1"/>
    <col min="7" max="7" width="19.44140625" style="6" customWidth="1"/>
    <col min="8" max="16384" width="11.44140625" style="6"/>
  </cols>
  <sheetData>
    <row r="1" spans="1:7" s="3" customFormat="1" ht="21"/>
    <row r="2" spans="1:7" s="3" customFormat="1" ht="22.5" customHeight="1">
      <c r="A2" s="106"/>
      <c r="B2" s="528" t="s">
        <v>56</v>
      </c>
      <c r="C2" s="528"/>
      <c r="D2" s="528"/>
      <c r="E2" s="528"/>
    </row>
    <row r="3" spans="1:7" s="3" customFormat="1" ht="21">
      <c r="A3" s="111"/>
      <c r="B3" s="107"/>
      <c r="C3" s="2">
        <v>2013</v>
      </c>
      <c r="D3" s="65">
        <v>2014</v>
      </c>
      <c r="E3" s="21" t="s">
        <v>43</v>
      </c>
    </row>
    <row r="4" spans="1:7" s="3" customFormat="1" ht="21">
      <c r="A4" s="39" t="s">
        <v>5</v>
      </c>
      <c r="B4" s="108"/>
      <c r="C4" s="48">
        <f>'balance commerciale'!H10</f>
        <v>2506.9699999999998</v>
      </c>
      <c r="D4" s="48">
        <f>'balance commerciale'!I10</f>
        <v>2490.04</v>
      </c>
      <c r="E4" s="73">
        <f t="shared" ref="E4:E12" si="0">D4/C4-1</f>
        <v>-6.753172156028886E-3</v>
      </c>
    </row>
    <row r="5" spans="1:7" s="3" customFormat="1" ht="21">
      <c r="A5" s="35" t="s">
        <v>6</v>
      </c>
      <c r="B5" s="108"/>
      <c r="C5" s="48">
        <f>'balance commerciale'!H11</f>
        <v>729.702</v>
      </c>
      <c r="D5" s="48">
        <f>'balance commerciale'!I11</f>
        <v>741.57500000000005</v>
      </c>
      <c r="E5" s="44">
        <f t="shared" si="0"/>
        <v>1.6271025706384279E-2</v>
      </c>
    </row>
    <row r="6" spans="1:7" s="3" customFormat="1" ht="21">
      <c r="A6" s="39" t="s">
        <v>7</v>
      </c>
      <c r="B6" s="108"/>
      <c r="C6" s="49">
        <f>'balance commerciale'!H12</f>
        <v>554.4</v>
      </c>
      <c r="D6" s="49">
        <f>'balance commerciale'!I12</f>
        <v>610.9</v>
      </c>
      <c r="E6" s="44">
        <f t="shared" si="0"/>
        <v>0.10191197691197695</v>
      </c>
    </row>
    <row r="7" spans="1:7" s="3" customFormat="1" ht="21">
      <c r="A7" s="35" t="s">
        <v>3</v>
      </c>
      <c r="B7" s="108"/>
      <c r="C7" s="48">
        <f>'balance commerciale'!H8</f>
        <v>363.62200000000001</v>
      </c>
      <c r="D7" s="48">
        <f>'balance commerciale'!I8</f>
        <v>394.63599999999997</v>
      </c>
      <c r="E7" s="44">
        <f t="shared" si="0"/>
        <v>8.5291869028826461E-2</v>
      </c>
    </row>
    <row r="8" spans="1:7" s="3" customFormat="1" ht="21">
      <c r="A8" s="35" t="s">
        <v>2</v>
      </c>
      <c r="B8" s="108"/>
      <c r="C8" s="48">
        <f>'balance commerciale'!H7</f>
        <v>208.83999999999997</v>
      </c>
      <c r="D8" s="48">
        <f>'balance commerciale'!I7</f>
        <v>269.77999999999997</v>
      </c>
      <c r="E8" s="44">
        <f t="shared" si="0"/>
        <v>0.29180233671710409</v>
      </c>
    </row>
    <row r="9" spans="1:7" s="3" customFormat="1" ht="21">
      <c r="A9" s="39" t="s">
        <v>8</v>
      </c>
      <c r="B9" s="108"/>
      <c r="C9" s="49">
        <f>'balance commerciale'!H13</f>
        <v>101.4</v>
      </c>
      <c r="D9" s="49">
        <f>'balance commerciale'!I13</f>
        <v>102.1</v>
      </c>
      <c r="E9" s="44">
        <f t="shared" si="0"/>
        <v>6.9033530571991353E-3</v>
      </c>
    </row>
    <row r="10" spans="1:7" s="3" customFormat="1" ht="21">
      <c r="A10" s="39" t="s">
        <v>4</v>
      </c>
      <c r="B10" s="108"/>
      <c r="C10" s="48">
        <f>'balance commerciale'!H9</f>
        <v>67.91</v>
      </c>
      <c r="D10" s="48">
        <f>'balance commerciale'!I9</f>
        <v>71.691999999999993</v>
      </c>
      <c r="E10" s="44">
        <f t="shared" si="0"/>
        <v>5.5691356206744258E-2</v>
      </c>
    </row>
    <row r="11" spans="1:7" s="3" customFormat="1" ht="21">
      <c r="A11" s="40" t="s">
        <v>1</v>
      </c>
      <c r="B11" s="112"/>
      <c r="C11" s="41">
        <f>SUM(C4:C10)</f>
        <v>4532.8439999999991</v>
      </c>
      <c r="D11" s="71">
        <f>SUM(D4:D10)</f>
        <v>4680.723</v>
      </c>
      <c r="E11" s="312">
        <f t="shared" si="0"/>
        <v>3.2623889108030379E-2</v>
      </c>
    </row>
    <row r="12" spans="1:7" s="3" customFormat="1" ht="39" customHeight="1">
      <c r="A12" s="113" t="s">
        <v>57</v>
      </c>
      <c r="B12" s="36"/>
      <c r="C12" s="37">
        <f>'balance commerciale'!H14</f>
        <v>5932.889000000001</v>
      </c>
      <c r="D12" s="72">
        <f>'balance commerciale'!I14</f>
        <v>6424.78</v>
      </c>
      <c r="E12" s="38">
        <f t="shared" si="0"/>
        <v>8.2909186401430857E-2</v>
      </c>
      <c r="G12" s="46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3:K15"/>
  <sheetViews>
    <sheetView zoomScale="80" zoomScaleNormal="80" workbookViewId="0">
      <selection activeCell="G16" sqref="G16"/>
    </sheetView>
  </sheetViews>
  <sheetFormatPr baseColWidth="10" defaultRowHeight="14.4"/>
  <cols>
    <col min="1" max="1" width="36.109375" customWidth="1"/>
    <col min="2" max="2" width="14.5546875" customWidth="1"/>
    <col min="3" max="3" width="18.6640625" customWidth="1"/>
    <col min="4" max="4" width="13.5546875" customWidth="1"/>
    <col min="5" max="5" width="8" customWidth="1"/>
    <col min="6" max="6" width="3" customWidth="1"/>
    <col min="7" max="7" width="4.88671875" customWidth="1"/>
    <col min="8" max="10" width="16.33203125" customWidth="1"/>
    <col min="11" max="11" width="41" customWidth="1"/>
    <col min="14" max="14" width="17.88671875" customWidth="1"/>
    <col min="25" max="25" width="11.5546875" bestFit="1" customWidth="1"/>
  </cols>
  <sheetData>
    <row r="3" spans="1:11" ht="15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24.6">
      <c r="A4" s="529" t="s">
        <v>147</v>
      </c>
      <c r="B4" s="530"/>
      <c r="C4" s="530"/>
      <c r="D4" s="531"/>
      <c r="E4" s="74"/>
      <c r="F4" s="74"/>
      <c r="G4" s="74"/>
      <c r="H4" s="532" t="s">
        <v>148</v>
      </c>
      <c r="I4" s="533"/>
      <c r="J4" s="533"/>
      <c r="K4" s="534"/>
    </row>
    <row r="5" spans="1:11" ht="20.399999999999999">
      <c r="A5" s="242"/>
      <c r="B5" s="243" t="s">
        <v>149</v>
      </c>
      <c r="C5" s="243" t="s">
        <v>150</v>
      </c>
      <c r="D5" s="244" t="s">
        <v>151</v>
      </c>
      <c r="E5" s="74"/>
      <c r="F5" s="74"/>
      <c r="G5" s="74"/>
      <c r="H5" s="245" t="s">
        <v>151</v>
      </c>
      <c r="I5" s="243" t="s">
        <v>150</v>
      </c>
      <c r="J5" s="243" t="s">
        <v>149</v>
      </c>
      <c r="K5" s="246"/>
    </row>
    <row r="6" spans="1:11" ht="24.6">
      <c r="A6" s="247" t="s">
        <v>152</v>
      </c>
      <c r="B6" s="248">
        <v>4.7</v>
      </c>
      <c r="C6" s="249">
        <v>1</v>
      </c>
      <c r="D6" s="250">
        <v>2.1</v>
      </c>
      <c r="E6" s="74"/>
      <c r="F6" s="251"/>
      <c r="G6" s="74"/>
      <c r="H6" s="252">
        <f t="shared" ref="H6:H15" si="0">D6</f>
        <v>2.1</v>
      </c>
      <c r="I6" s="253">
        <f t="shared" ref="I6:I15" si="1">C6</f>
        <v>1</v>
      </c>
      <c r="J6" s="253">
        <f t="shared" ref="J6:J15" si="2">B6</f>
        <v>4.7</v>
      </c>
      <c r="K6" s="254" t="s">
        <v>153</v>
      </c>
    </row>
    <row r="7" spans="1:11" ht="21">
      <c r="A7" s="255" t="s">
        <v>154</v>
      </c>
      <c r="B7" s="256">
        <v>2.2999999999999998</v>
      </c>
      <c r="C7" s="257">
        <v>4.2</v>
      </c>
      <c r="D7" s="258">
        <v>1.9</v>
      </c>
      <c r="E7" s="74"/>
      <c r="F7" s="251"/>
      <c r="G7" s="74"/>
      <c r="H7" s="259">
        <f t="shared" si="0"/>
        <v>1.9</v>
      </c>
      <c r="I7" s="260">
        <f t="shared" si="1"/>
        <v>4.2</v>
      </c>
      <c r="J7" s="256">
        <f t="shared" si="2"/>
        <v>2.2999999999999998</v>
      </c>
      <c r="K7" s="261" t="s">
        <v>16</v>
      </c>
    </row>
    <row r="8" spans="1:11" ht="21">
      <c r="A8" s="255" t="s">
        <v>155</v>
      </c>
      <c r="B8" s="262">
        <v>-9.9</v>
      </c>
      <c r="C8" s="257">
        <v>1.3</v>
      </c>
      <c r="D8" s="258">
        <v>4.0999999999999996</v>
      </c>
      <c r="E8" s="74"/>
      <c r="F8" s="251"/>
      <c r="G8" s="74"/>
      <c r="H8" s="259">
        <f t="shared" si="0"/>
        <v>4.0999999999999996</v>
      </c>
      <c r="I8" s="260">
        <f t="shared" si="1"/>
        <v>1.3</v>
      </c>
      <c r="J8" s="262">
        <f t="shared" si="2"/>
        <v>-9.9</v>
      </c>
      <c r="K8" s="261" t="s">
        <v>17</v>
      </c>
    </row>
    <row r="9" spans="1:11" ht="21">
      <c r="A9" s="255" t="s">
        <v>156</v>
      </c>
      <c r="B9" s="256">
        <v>2.2000000000000002</v>
      </c>
      <c r="C9" s="263">
        <v>-1.3</v>
      </c>
      <c r="D9" s="258">
        <v>1.4</v>
      </c>
      <c r="E9" s="74"/>
      <c r="F9" s="251"/>
      <c r="G9" s="74"/>
      <c r="H9" s="259">
        <f t="shared" si="0"/>
        <v>1.4</v>
      </c>
      <c r="I9" s="264">
        <f t="shared" si="1"/>
        <v>-1.3</v>
      </c>
      <c r="J9" s="256">
        <f t="shared" si="2"/>
        <v>2.2000000000000002</v>
      </c>
      <c r="K9" s="261" t="s">
        <v>18</v>
      </c>
    </row>
    <row r="10" spans="1:11" ht="21">
      <c r="A10" s="255" t="s">
        <v>157</v>
      </c>
      <c r="B10" s="262">
        <v>-31.1</v>
      </c>
      <c r="C10" s="257">
        <v>15.5</v>
      </c>
      <c r="D10" s="265">
        <v>4.5999999999999996</v>
      </c>
      <c r="E10" s="74"/>
      <c r="F10" s="251"/>
      <c r="G10" s="74"/>
      <c r="H10" s="266">
        <f t="shared" si="0"/>
        <v>4.5999999999999996</v>
      </c>
      <c r="I10" s="260">
        <f t="shared" si="1"/>
        <v>15.5</v>
      </c>
      <c r="J10" s="262">
        <f t="shared" si="2"/>
        <v>-31.1</v>
      </c>
      <c r="K10" s="261" t="s">
        <v>20</v>
      </c>
    </row>
    <row r="11" spans="1:11" ht="21">
      <c r="A11" s="255" t="s">
        <v>158</v>
      </c>
      <c r="B11" s="262">
        <v>-1</v>
      </c>
      <c r="C11" s="263">
        <v>-2.8</v>
      </c>
      <c r="D11" s="265">
        <v>3.2</v>
      </c>
      <c r="E11" s="74"/>
      <c r="F11" s="74"/>
      <c r="G11" s="74"/>
      <c r="H11" s="266">
        <f t="shared" si="0"/>
        <v>3.2</v>
      </c>
      <c r="I11" s="262">
        <f>C11</f>
        <v>-2.8</v>
      </c>
      <c r="J11" s="262">
        <f t="shared" si="2"/>
        <v>-1</v>
      </c>
      <c r="K11" s="261" t="s">
        <v>159</v>
      </c>
    </row>
    <row r="12" spans="1:11" ht="21">
      <c r="A12" s="255" t="s">
        <v>160</v>
      </c>
      <c r="B12" s="256">
        <v>9.5</v>
      </c>
      <c r="C12" s="257">
        <v>1.2</v>
      </c>
      <c r="D12" s="267">
        <v>-0.1</v>
      </c>
      <c r="E12" s="74"/>
      <c r="F12" s="74"/>
      <c r="G12" s="74"/>
      <c r="H12" s="268">
        <f t="shared" si="0"/>
        <v>-0.1</v>
      </c>
      <c r="I12" s="256">
        <f>C12</f>
        <v>1.2</v>
      </c>
      <c r="J12" s="256">
        <f t="shared" si="2"/>
        <v>9.5</v>
      </c>
      <c r="K12" s="269" t="s">
        <v>10</v>
      </c>
    </row>
    <row r="13" spans="1:11" ht="24.6">
      <c r="A13" s="270" t="s">
        <v>161</v>
      </c>
      <c r="B13" s="271">
        <v>-58</v>
      </c>
      <c r="C13" s="272">
        <v>7.9</v>
      </c>
      <c r="D13" s="250">
        <v>12.4</v>
      </c>
      <c r="E13" s="74"/>
      <c r="F13" s="74"/>
      <c r="G13" s="74"/>
      <c r="H13" s="252">
        <f t="shared" si="0"/>
        <v>12.4</v>
      </c>
      <c r="I13" s="253">
        <f>C13</f>
        <v>7.9</v>
      </c>
      <c r="J13" s="271">
        <f t="shared" si="2"/>
        <v>-58</v>
      </c>
      <c r="K13" s="273" t="s">
        <v>162</v>
      </c>
    </row>
    <row r="14" spans="1:11" ht="24.6">
      <c r="A14" s="270" t="s">
        <v>22</v>
      </c>
      <c r="B14" s="271">
        <v>-4.8</v>
      </c>
      <c r="C14" s="249">
        <v>4.9000000000000004</v>
      </c>
      <c r="D14" s="274">
        <v>-1.8</v>
      </c>
      <c r="E14" s="74"/>
      <c r="F14" s="74"/>
      <c r="G14" s="74"/>
      <c r="H14" s="275">
        <f t="shared" si="0"/>
        <v>-1.8</v>
      </c>
      <c r="I14" s="276">
        <f t="shared" si="1"/>
        <v>4.9000000000000004</v>
      </c>
      <c r="J14" s="271">
        <f t="shared" si="2"/>
        <v>-4.8</v>
      </c>
      <c r="K14" s="273" t="s">
        <v>21</v>
      </c>
    </row>
    <row r="15" spans="1:11" ht="25.2" thickBot="1">
      <c r="A15" s="277" t="s">
        <v>163</v>
      </c>
      <c r="B15" s="278">
        <v>-3.8</v>
      </c>
      <c r="C15" s="279">
        <v>1.8</v>
      </c>
      <c r="D15" s="280">
        <v>1.6</v>
      </c>
      <c r="E15" s="74"/>
      <c r="F15" s="74"/>
      <c r="G15" s="74"/>
      <c r="H15" s="281">
        <f t="shared" si="0"/>
        <v>1.6</v>
      </c>
      <c r="I15" s="282">
        <f t="shared" si="1"/>
        <v>1.8</v>
      </c>
      <c r="J15" s="283">
        <f t="shared" si="2"/>
        <v>-3.8</v>
      </c>
      <c r="K15" s="284" t="s">
        <v>164</v>
      </c>
    </row>
  </sheetData>
  <mergeCells count="2">
    <mergeCell ref="A4:D4"/>
    <mergeCell ref="H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2:R35"/>
  <sheetViews>
    <sheetView zoomScale="90" zoomScaleNormal="90" workbookViewId="0">
      <selection activeCell="J13" sqref="J13"/>
    </sheetView>
  </sheetViews>
  <sheetFormatPr baseColWidth="10" defaultRowHeight="14.4"/>
  <cols>
    <col min="7" max="7" width="12.6640625" bestFit="1" customWidth="1"/>
    <col min="8" max="8" width="11.5546875" bestFit="1" customWidth="1"/>
    <col min="9" max="9" width="11.88671875" bestFit="1" customWidth="1"/>
    <col min="14" max="14" width="11" style="74"/>
    <col min="17" max="17" width="13.33203125" customWidth="1"/>
    <col min="18" max="18" width="30.109375" customWidth="1"/>
  </cols>
  <sheetData>
    <row r="2" spans="1:18" ht="25.5" customHeight="1">
      <c r="A2" s="74"/>
      <c r="B2" s="74"/>
      <c r="C2" s="74"/>
      <c r="D2" s="74"/>
      <c r="E2" s="74"/>
      <c r="F2" s="74"/>
      <c r="G2" s="74"/>
      <c r="H2" s="74"/>
      <c r="I2" s="74"/>
    </row>
    <row r="3" spans="1:18">
      <c r="A3" s="74"/>
      <c r="B3" s="74"/>
      <c r="C3" s="74"/>
      <c r="D3" s="74"/>
      <c r="E3" s="74"/>
      <c r="F3" s="74"/>
      <c r="G3" s="74"/>
      <c r="H3" s="74"/>
      <c r="I3" s="74"/>
    </row>
    <row r="4" spans="1:18">
      <c r="A4" s="74"/>
      <c r="B4" s="74"/>
      <c r="C4" s="74"/>
      <c r="D4" s="74"/>
      <c r="E4" s="74"/>
      <c r="F4" s="74"/>
      <c r="G4" s="74"/>
      <c r="H4" s="74"/>
      <c r="I4" s="74"/>
    </row>
    <row r="5" spans="1:18">
      <c r="A5" s="74"/>
      <c r="B5" s="74"/>
      <c r="C5" s="74"/>
      <c r="D5" s="74"/>
      <c r="E5" s="74"/>
      <c r="F5" s="74"/>
      <c r="G5" s="74"/>
      <c r="H5" s="74"/>
      <c r="I5" s="74"/>
    </row>
    <row r="6" spans="1:18" ht="39.75" customHeight="1" thickBot="1">
      <c r="A6" s="74"/>
      <c r="B6" s="74"/>
      <c r="C6" s="539" t="s">
        <v>45</v>
      </c>
      <c r="D6" s="539"/>
      <c r="E6" s="539"/>
      <c r="F6" s="539"/>
      <c r="G6" s="539"/>
      <c r="H6" s="539"/>
      <c r="I6" s="539"/>
      <c r="J6" s="74"/>
      <c r="K6" s="538" t="s">
        <v>171</v>
      </c>
      <c r="L6" s="538"/>
      <c r="M6" s="538"/>
      <c r="N6" s="538"/>
      <c r="O6" s="538"/>
      <c r="P6" s="538"/>
      <c r="Q6" s="538"/>
      <c r="R6" s="74"/>
    </row>
    <row r="7" spans="1:18" ht="24.75" customHeight="1" thickTop="1" thickBot="1">
      <c r="A7" s="74"/>
      <c r="B7" s="74"/>
      <c r="C7" s="540" t="s">
        <v>165</v>
      </c>
      <c r="D7" s="541"/>
      <c r="E7" s="541"/>
      <c r="F7" s="542"/>
      <c r="G7" s="543" t="s">
        <v>46</v>
      </c>
      <c r="H7" s="544"/>
      <c r="I7" s="544"/>
      <c r="J7" s="74"/>
      <c r="K7" s="545" t="s">
        <v>167</v>
      </c>
      <c r="L7" s="545"/>
      <c r="M7" s="546"/>
      <c r="N7" s="535" t="s">
        <v>218</v>
      </c>
      <c r="O7" s="536"/>
      <c r="P7" s="536"/>
      <c r="Q7" s="537"/>
      <c r="R7" s="74"/>
    </row>
    <row r="8" spans="1:18" ht="16.8" thickTop="1" thickBot="1">
      <c r="A8" s="74"/>
      <c r="B8" s="75"/>
      <c r="C8" s="76">
        <v>2010</v>
      </c>
      <c r="D8" s="76">
        <v>2012</v>
      </c>
      <c r="E8" s="76">
        <v>2013</v>
      </c>
      <c r="F8" s="76">
        <v>2014</v>
      </c>
      <c r="G8" s="285" t="s">
        <v>44</v>
      </c>
      <c r="H8" s="285" t="s">
        <v>50</v>
      </c>
      <c r="I8" s="285" t="s">
        <v>43</v>
      </c>
      <c r="J8" s="74"/>
      <c r="K8" s="313" t="s">
        <v>43</v>
      </c>
      <c r="L8" s="313" t="s">
        <v>50</v>
      </c>
      <c r="M8" s="285" t="s">
        <v>44</v>
      </c>
      <c r="N8" s="76">
        <v>2014</v>
      </c>
      <c r="O8" s="76">
        <v>2013</v>
      </c>
      <c r="P8" s="76">
        <v>2012</v>
      </c>
      <c r="Q8" s="76">
        <v>2010</v>
      </c>
      <c r="R8" s="74"/>
    </row>
    <row r="9" spans="1:18" ht="24.75" customHeight="1" thickTop="1" thickBot="1">
      <c r="A9" s="74"/>
      <c r="B9" s="77" t="s">
        <v>47</v>
      </c>
      <c r="C9" s="286">
        <v>266</v>
      </c>
      <c r="D9" s="286">
        <v>301.39999999999998</v>
      </c>
      <c r="E9" s="287">
        <v>275</v>
      </c>
      <c r="F9" s="288">
        <v>181.8</v>
      </c>
      <c r="G9" s="289">
        <f>F9/C9-1</f>
        <v>-0.31654135338345857</v>
      </c>
      <c r="H9" s="289">
        <f>F9/D9-1</f>
        <v>-0.39681486396814858</v>
      </c>
      <c r="I9" s="289">
        <f>F9/E9-1</f>
        <v>-0.33890909090909083</v>
      </c>
      <c r="J9" s="74"/>
      <c r="K9" s="314">
        <v>-0.33890909090909083</v>
      </c>
      <c r="L9" s="314">
        <v>-0.39681486396814858</v>
      </c>
      <c r="M9" s="289">
        <v>-0.31654135338345857</v>
      </c>
      <c r="N9" s="288">
        <v>181.8</v>
      </c>
      <c r="O9" s="287">
        <v>275</v>
      </c>
      <c r="P9" s="286">
        <v>301.39999999999998</v>
      </c>
      <c r="Q9" s="286">
        <v>266</v>
      </c>
      <c r="R9" s="583" t="s">
        <v>168</v>
      </c>
    </row>
    <row r="10" spans="1:18" ht="24.75" customHeight="1" thickBot="1">
      <c r="A10" s="74"/>
      <c r="B10" s="78" t="s">
        <v>48</v>
      </c>
      <c r="C10" s="290"/>
      <c r="D10" s="290"/>
      <c r="E10" s="291"/>
      <c r="F10" s="292"/>
      <c r="G10" s="293"/>
      <c r="H10" s="293"/>
      <c r="I10" s="293"/>
      <c r="J10" s="74"/>
      <c r="K10" s="315"/>
      <c r="L10" s="315"/>
      <c r="M10" s="293"/>
      <c r="N10" s="292"/>
      <c r="O10" s="291"/>
      <c r="P10" s="290"/>
      <c r="Q10" s="290"/>
      <c r="R10" s="584" t="s">
        <v>169</v>
      </c>
    </row>
    <row r="11" spans="1:18" ht="24.75" customHeight="1" thickBot="1">
      <c r="A11" s="74"/>
      <c r="B11" s="79" t="s">
        <v>49</v>
      </c>
      <c r="C11" s="294">
        <v>57.4</v>
      </c>
      <c r="D11" s="294">
        <v>59.8</v>
      </c>
      <c r="E11" s="294">
        <v>18</v>
      </c>
      <c r="F11" s="294">
        <v>18.600000000000001</v>
      </c>
      <c r="G11" s="295">
        <f>F11/C11-1</f>
        <v>-0.6759581881533101</v>
      </c>
      <c r="H11" s="295">
        <f>F11/D11-1</f>
        <v>-0.68896321070234112</v>
      </c>
      <c r="I11" s="80">
        <f>F11/E11-1</f>
        <v>3.3333333333333437E-2</v>
      </c>
      <c r="J11" s="74"/>
      <c r="K11" s="80">
        <v>3.3333333333333437E-2</v>
      </c>
      <c r="L11" s="295">
        <v>-0.68896321070234112</v>
      </c>
      <c r="M11" s="295">
        <v>-0.6759581881533101</v>
      </c>
      <c r="N11" s="294">
        <v>18.600000000000001</v>
      </c>
      <c r="O11" s="294">
        <v>18</v>
      </c>
      <c r="P11" s="294">
        <v>59.8</v>
      </c>
      <c r="Q11" s="294">
        <v>57.4</v>
      </c>
      <c r="R11" s="585" t="s">
        <v>170</v>
      </c>
    </row>
    <row r="12" spans="1:18" ht="24.75" customHeight="1" thickBot="1">
      <c r="A12" s="74"/>
      <c r="B12" s="81" t="s">
        <v>22</v>
      </c>
      <c r="C12" s="296">
        <v>170</v>
      </c>
      <c r="D12" s="296">
        <v>190</v>
      </c>
      <c r="E12" s="297">
        <v>150</v>
      </c>
      <c r="F12" s="297">
        <v>155</v>
      </c>
      <c r="G12" s="298">
        <f>F12/C12-1</f>
        <v>-8.8235294117647078E-2</v>
      </c>
      <c r="H12" s="298">
        <f>F12/D12-1</f>
        <v>-0.18421052631578949</v>
      </c>
      <c r="I12" s="82">
        <f>F12/E12-1</f>
        <v>3.3333333333333437E-2</v>
      </c>
      <c r="J12" s="74"/>
      <c r="K12" s="82">
        <v>3.3333333333333437E-2</v>
      </c>
      <c r="L12" s="298">
        <v>-0.18421052631578949</v>
      </c>
      <c r="M12" s="298">
        <v>-8.8235294117647078E-2</v>
      </c>
      <c r="N12" s="297">
        <v>155</v>
      </c>
      <c r="O12" s="297">
        <v>150</v>
      </c>
      <c r="P12" s="296">
        <v>190</v>
      </c>
      <c r="Q12" s="296">
        <v>170</v>
      </c>
      <c r="R12" s="586" t="s">
        <v>21</v>
      </c>
    </row>
    <row r="13" spans="1:18" ht="15" thickTop="1">
      <c r="A13" s="74"/>
      <c r="B13" s="74"/>
      <c r="C13" s="74"/>
      <c r="D13" s="74"/>
      <c r="E13" s="74"/>
      <c r="F13" s="74"/>
      <c r="G13" s="74"/>
      <c r="H13" s="299"/>
      <c r="I13" s="74"/>
    </row>
    <row r="14" spans="1:18">
      <c r="A14" s="74"/>
      <c r="B14" s="74"/>
      <c r="C14" s="74"/>
      <c r="D14" s="74"/>
      <c r="E14" s="74"/>
      <c r="F14" s="74"/>
      <c r="G14" s="74"/>
      <c r="H14" s="74"/>
      <c r="I14" s="74"/>
    </row>
    <row r="15" spans="1:18">
      <c r="A15" s="74"/>
      <c r="B15" s="74"/>
      <c r="C15" s="74"/>
      <c r="D15" s="74"/>
      <c r="E15" s="74"/>
      <c r="F15" s="74"/>
      <c r="G15" s="74"/>
      <c r="H15" s="74"/>
      <c r="I15" s="74"/>
    </row>
    <row r="16" spans="1:18">
      <c r="A16" s="74"/>
      <c r="B16" s="74"/>
      <c r="C16" s="74"/>
      <c r="D16" s="74"/>
      <c r="E16" s="74"/>
      <c r="F16" s="74"/>
      <c r="G16" s="74"/>
      <c r="H16" s="74"/>
      <c r="I16" s="74"/>
    </row>
    <row r="17" spans="1:9">
      <c r="A17" s="74"/>
      <c r="B17" s="74"/>
      <c r="C17" s="74"/>
      <c r="D17" s="74"/>
      <c r="E17" s="74"/>
      <c r="F17" s="74"/>
      <c r="G17" s="74"/>
      <c r="H17" s="74"/>
      <c r="I17" s="74"/>
    </row>
    <row r="18" spans="1:9">
      <c r="A18" s="74"/>
      <c r="B18" s="74"/>
      <c r="C18" s="74"/>
      <c r="D18" s="74"/>
      <c r="E18" s="74"/>
      <c r="F18" s="74"/>
      <c r="G18" s="74"/>
      <c r="H18" s="74"/>
      <c r="I18" s="74"/>
    </row>
    <row r="19" spans="1:9">
      <c r="A19" s="74"/>
      <c r="B19" s="74"/>
      <c r="C19" s="74"/>
      <c r="D19" s="74"/>
      <c r="E19" s="74"/>
      <c r="F19" s="74"/>
      <c r="G19" s="74"/>
      <c r="H19" s="74"/>
      <c r="I19" s="74"/>
    </row>
    <row r="20" spans="1:9">
      <c r="A20" s="74"/>
      <c r="B20" s="74"/>
      <c r="C20" s="74"/>
      <c r="D20" s="74"/>
      <c r="E20" s="74"/>
      <c r="F20" s="74"/>
      <c r="G20" s="74"/>
      <c r="H20" s="74"/>
      <c r="I20" s="74"/>
    </row>
    <row r="21" spans="1:9">
      <c r="A21" s="74"/>
      <c r="B21" s="74"/>
      <c r="C21" s="74"/>
      <c r="D21" s="74"/>
      <c r="E21" s="74"/>
      <c r="F21" s="74"/>
      <c r="G21" s="74"/>
      <c r="H21" s="74"/>
      <c r="I21" s="74"/>
    </row>
    <row r="22" spans="1:9">
      <c r="A22" s="74"/>
      <c r="B22" s="74"/>
      <c r="C22" s="74"/>
      <c r="D22" s="74"/>
      <c r="E22" s="74"/>
      <c r="F22" s="74"/>
      <c r="G22" s="74"/>
      <c r="H22" s="74"/>
      <c r="I22" s="74"/>
    </row>
    <row r="23" spans="1:9">
      <c r="A23" s="74"/>
      <c r="B23" s="74"/>
      <c r="C23" s="74"/>
      <c r="D23" s="74"/>
      <c r="E23" s="74"/>
      <c r="F23" s="74"/>
      <c r="G23" s="74"/>
      <c r="H23" s="74"/>
      <c r="I23" s="74"/>
    </row>
    <row r="24" spans="1:9">
      <c r="A24" s="74"/>
      <c r="B24" s="74"/>
      <c r="C24" s="74"/>
      <c r="D24" s="74"/>
      <c r="E24" s="74"/>
      <c r="F24" s="74"/>
      <c r="G24" s="74"/>
      <c r="H24" s="74"/>
      <c r="I24" s="74"/>
    </row>
    <row r="25" spans="1:9">
      <c r="A25" s="74"/>
      <c r="B25" s="74"/>
      <c r="C25" s="74"/>
      <c r="D25" s="74"/>
      <c r="E25" s="74"/>
      <c r="F25" s="74"/>
      <c r="G25" s="74"/>
      <c r="H25" s="74"/>
      <c r="I25" s="74"/>
    </row>
    <row r="26" spans="1:9">
      <c r="A26" s="74"/>
      <c r="B26" s="74"/>
      <c r="C26" s="74"/>
      <c r="D26" s="74"/>
      <c r="E26" s="74"/>
      <c r="F26" s="74"/>
      <c r="G26" s="74"/>
      <c r="H26" s="74"/>
      <c r="I26" s="74"/>
    </row>
    <row r="27" spans="1:9">
      <c r="A27" s="74"/>
      <c r="B27" s="74"/>
      <c r="C27" s="74"/>
      <c r="D27" s="74"/>
      <c r="E27" s="74"/>
      <c r="F27" s="74"/>
      <c r="G27" s="74"/>
      <c r="H27" s="74"/>
      <c r="I27" s="74"/>
    </row>
    <row r="28" spans="1:9">
      <c r="A28" s="74"/>
      <c r="B28" s="74"/>
      <c r="C28" s="74"/>
      <c r="D28" s="74"/>
      <c r="E28" s="74"/>
      <c r="F28" s="74"/>
      <c r="G28" s="74"/>
      <c r="H28" s="74"/>
      <c r="I28" s="74"/>
    </row>
    <row r="29" spans="1:9">
      <c r="A29" s="74"/>
      <c r="B29" s="74"/>
      <c r="C29" s="74"/>
      <c r="D29" s="74"/>
      <c r="E29" s="74"/>
      <c r="F29" s="74"/>
      <c r="G29" s="74"/>
      <c r="H29" s="74"/>
      <c r="I29" s="74"/>
    </row>
    <row r="30" spans="1:9">
      <c r="A30" s="74"/>
      <c r="B30" s="74"/>
      <c r="C30" s="74"/>
      <c r="D30" s="74"/>
      <c r="E30" s="74"/>
      <c r="F30" s="74"/>
      <c r="G30" s="74"/>
      <c r="H30" s="74"/>
      <c r="I30" s="74"/>
    </row>
    <row r="31" spans="1:9">
      <c r="A31" s="74"/>
      <c r="B31" s="74"/>
      <c r="C31" s="74"/>
      <c r="D31" s="74"/>
      <c r="E31" s="74"/>
      <c r="F31" s="74"/>
      <c r="G31" s="74"/>
      <c r="H31" s="74"/>
      <c r="I31" s="74"/>
    </row>
    <row r="32" spans="1:9">
      <c r="A32" s="74"/>
      <c r="B32" s="74"/>
      <c r="C32" s="74"/>
      <c r="D32" s="74"/>
      <c r="E32" s="74"/>
      <c r="F32" s="74"/>
      <c r="G32" s="74"/>
      <c r="H32" s="74"/>
      <c r="I32" s="74"/>
    </row>
    <row r="33" spans="1:9">
      <c r="A33" s="74"/>
      <c r="B33" s="74"/>
      <c r="C33" s="74"/>
      <c r="D33" s="74"/>
      <c r="E33" s="74"/>
      <c r="F33" s="74"/>
      <c r="G33" s="74"/>
      <c r="H33" s="74"/>
      <c r="I33" s="74"/>
    </row>
    <row r="34" spans="1:9">
      <c r="A34" s="74"/>
    </row>
    <row r="35" spans="1:9">
      <c r="A35" s="74"/>
    </row>
  </sheetData>
  <mergeCells count="6">
    <mergeCell ref="N7:Q7"/>
    <mergeCell ref="K6:Q6"/>
    <mergeCell ref="C6:I6"/>
    <mergeCell ref="C7:F7"/>
    <mergeCell ref="G7:I7"/>
    <mergeCell ref="K7:M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62"/>
  <sheetViews>
    <sheetView zoomScale="60" zoomScaleNormal="60" workbookViewId="0">
      <selection activeCell="F33" sqref="F33"/>
    </sheetView>
  </sheetViews>
  <sheetFormatPr baseColWidth="10" defaultColWidth="11.44140625" defaultRowHeight="14.4"/>
  <cols>
    <col min="1" max="1" width="65.5546875" style="74" customWidth="1"/>
    <col min="2" max="2" width="31.5546875" style="74" customWidth="1"/>
    <col min="3" max="3" width="26.5546875" style="74" customWidth="1"/>
    <col min="4" max="16384" width="11.44140625" style="74"/>
  </cols>
  <sheetData>
    <row r="2" spans="1:15" ht="29.25" customHeight="1">
      <c r="A2" s="548" t="s">
        <v>172</v>
      </c>
      <c r="B2" s="548"/>
      <c r="C2" s="548"/>
    </row>
    <row r="3" spans="1:15" ht="14.25" customHeight="1" thickBot="1">
      <c r="A3" s="316"/>
      <c r="B3" s="316"/>
      <c r="C3" s="316"/>
    </row>
    <row r="4" spans="1:15" ht="60" customHeight="1" thickBot="1">
      <c r="A4" s="549" t="s">
        <v>173</v>
      </c>
      <c r="B4" s="550"/>
      <c r="C4" s="317" t="s">
        <v>174</v>
      </c>
    </row>
    <row r="5" spans="1:15" ht="18" thickTop="1">
      <c r="A5" s="318" t="s">
        <v>175</v>
      </c>
      <c r="B5" s="319" t="s">
        <v>176</v>
      </c>
      <c r="C5" s="320">
        <v>77</v>
      </c>
    </row>
    <row r="6" spans="1:15" ht="17.399999999999999">
      <c r="A6" s="321" t="s">
        <v>177</v>
      </c>
      <c r="B6" s="322" t="s">
        <v>7</v>
      </c>
      <c r="C6" s="323">
        <v>61</v>
      </c>
    </row>
    <row r="7" spans="1:15" ht="17.399999999999999">
      <c r="A7" s="321" t="s">
        <v>178</v>
      </c>
      <c r="B7" s="322" t="s">
        <v>5</v>
      </c>
      <c r="C7" s="323">
        <v>456</v>
      </c>
    </row>
    <row r="8" spans="1:15" ht="17.399999999999999">
      <c r="A8" s="318" t="s">
        <v>179</v>
      </c>
      <c r="B8" s="324" t="s">
        <v>4</v>
      </c>
      <c r="C8" s="320">
        <v>96</v>
      </c>
    </row>
    <row r="9" spans="1:15" ht="17.399999999999999">
      <c r="A9" s="321" t="s">
        <v>180</v>
      </c>
      <c r="B9" s="322" t="s">
        <v>8</v>
      </c>
      <c r="C9" s="323">
        <v>10</v>
      </c>
    </row>
    <row r="10" spans="1:15" ht="17.399999999999999">
      <c r="A10" s="321" t="s">
        <v>181</v>
      </c>
      <c r="B10" s="322" t="s">
        <v>2</v>
      </c>
      <c r="C10" s="323">
        <v>160</v>
      </c>
    </row>
    <row r="11" spans="1:15" ht="17.399999999999999">
      <c r="A11" s="321" t="s">
        <v>182</v>
      </c>
      <c r="B11" s="322" t="s">
        <v>6</v>
      </c>
      <c r="C11" s="323">
        <v>304</v>
      </c>
    </row>
    <row r="12" spans="1:15" ht="17.399999999999999">
      <c r="A12" s="325" t="s">
        <v>183</v>
      </c>
      <c r="B12" s="326" t="s">
        <v>184</v>
      </c>
      <c r="C12" s="327">
        <v>32</v>
      </c>
    </row>
    <row r="13" spans="1:15" ht="17.399999999999999">
      <c r="A13" s="321" t="s">
        <v>185</v>
      </c>
      <c r="B13" s="322" t="s">
        <v>186</v>
      </c>
      <c r="C13" s="323">
        <v>55</v>
      </c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</row>
    <row r="14" spans="1:15" ht="18" thickBot="1">
      <c r="A14" s="328" t="s">
        <v>187</v>
      </c>
      <c r="B14" s="329" t="s">
        <v>188</v>
      </c>
      <c r="C14" s="330">
        <v>709</v>
      </c>
      <c r="E14" s="300"/>
      <c r="F14" s="300" t="s">
        <v>188</v>
      </c>
      <c r="G14" s="300" t="s">
        <v>5</v>
      </c>
      <c r="H14" s="300" t="s">
        <v>6</v>
      </c>
      <c r="I14" s="300" t="s">
        <v>2</v>
      </c>
      <c r="J14" s="300" t="s">
        <v>4</v>
      </c>
      <c r="K14" s="300" t="s">
        <v>176</v>
      </c>
      <c r="L14" s="300" t="s">
        <v>7</v>
      </c>
      <c r="M14" s="300" t="s">
        <v>186</v>
      </c>
      <c r="N14" s="300" t="s">
        <v>184</v>
      </c>
      <c r="O14" s="300" t="s">
        <v>8</v>
      </c>
    </row>
    <row r="15" spans="1:15" ht="22.2" thickTop="1" thickBot="1">
      <c r="A15" s="551" t="s">
        <v>81</v>
      </c>
      <c r="B15" s="552"/>
      <c r="C15" s="331">
        <f>SUM(C5:C14)</f>
        <v>1960</v>
      </c>
      <c r="E15" s="300">
        <f>SUM(F15:O15)</f>
        <v>1960</v>
      </c>
      <c r="F15" s="300">
        <v>709</v>
      </c>
      <c r="G15" s="300">
        <v>456</v>
      </c>
      <c r="H15" s="300">
        <v>304</v>
      </c>
      <c r="I15" s="300">
        <v>160</v>
      </c>
      <c r="J15" s="300">
        <v>96</v>
      </c>
      <c r="K15" s="300">
        <v>77</v>
      </c>
      <c r="L15" s="300">
        <v>61</v>
      </c>
      <c r="M15" s="300">
        <v>55</v>
      </c>
      <c r="N15" s="300">
        <v>32</v>
      </c>
      <c r="O15" s="300">
        <v>10</v>
      </c>
    </row>
    <row r="16" spans="1:15"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</row>
    <row r="17" spans="1:2" ht="11.25" customHeight="1"/>
    <row r="18" spans="1:2" hidden="1"/>
    <row r="19" spans="1:2" hidden="1"/>
    <row r="20" spans="1:2" hidden="1"/>
    <row r="21" spans="1:2" hidden="1"/>
    <row r="22" spans="1:2" hidden="1"/>
    <row r="23" spans="1:2" hidden="1"/>
    <row r="24" spans="1:2" hidden="1"/>
    <row r="25" spans="1:2" hidden="1"/>
    <row r="26" spans="1:2" hidden="1"/>
    <row r="27" spans="1:2" ht="15" hidden="1" customHeight="1"/>
    <row r="31" spans="1:2" ht="21">
      <c r="A31" s="553" t="s">
        <v>189</v>
      </c>
      <c r="B31" s="553"/>
    </row>
    <row r="32" spans="1:2" ht="15" thickBot="1">
      <c r="B32" s="1"/>
    </row>
    <row r="33" spans="1:2" ht="42.6" thickBot="1">
      <c r="A33" s="332"/>
      <c r="B33" s="333" t="s">
        <v>190</v>
      </c>
    </row>
    <row r="34" spans="1:2" ht="18" thickBot="1">
      <c r="A34" s="334" t="s">
        <v>191</v>
      </c>
      <c r="B34" s="335">
        <v>1400</v>
      </c>
    </row>
    <row r="35" spans="1:2" ht="18" thickBot="1">
      <c r="A35" s="334" t="s">
        <v>192</v>
      </c>
      <c r="B35" s="335">
        <v>186</v>
      </c>
    </row>
    <row r="36" spans="1:2" ht="18" thickBot="1">
      <c r="A36" s="334" t="s">
        <v>193</v>
      </c>
      <c r="B36" s="335">
        <v>102</v>
      </c>
    </row>
    <row r="37" spans="1:2" ht="18" thickBot="1">
      <c r="A37" s="334" t="s">
        <v>194</v>
      </c>
      <c r="B37" s="335">
        <v>26</v>
      </c>
    </row>
    <row r="38" spans="1:2" ht="18" thickBot="1">
      <c r="A38" s="334" t="s">
        <v>195</v>
      </c>
      <c r="B38" s="335">
        <v>18</v>
      </c>
    </row>
    <row r="39" spans="1:2" ht="18" thickBot="1">
      <c r="A39" s="334" t="s">
        <v>196</v>
      </c>
      <c r="B39" s="336">
        <v>6</v>
      </c>
    </row>
    <row r="40" spans="1:2" ht="20.399999999999999">
      <c r="A40" s="337" t="s">
        <v>197</v>
      </c>
      <c r="B40" s="338">
        <f>SUM(B34:B39)</f>
        <v>1738</v>
      </c>
    </row>
    <row r="41" spans="1:2" ht="18" thickBot="1">
      <c r="A41" s="334" t="s">
        <v>198</v>
      </c>
      <c r="B41" s="335">
        <v>172</v>
      </c>
    </row>
    <row r="42" spans="1:2" ht="18" thickBot="1">
      <c r="A42" s="334" t="s">
        <v>199</v>
      </c>
      <c r="B42" s="335">
        <v>83</v>
      </c>
    </row>
    <row r="43" spans="1:2" ht="18" thickBot="1">
      <c r="A43" s="334" t="s">
        <v>200</v>
      </c>
      <c r="B43" s="335">
        <v>125</v>
      </c>
    </row>
    <row r="44" spans="1:2" ht="18" thickBot="1">
      <c r="A44" s="334" t="s">
        <v>201</v>
      </c>
      <c r="B44" s="339">
        <v>215</v>
      </c>
    </row>
    <row r="45" spans="1:2" ht="18" thickBot="1">
      <c r="A45" s="334" t="s">
        <v>202</v>
      </c>
      <c r="B45" s="335">
        <v>26</v>
      </c>
    </row>
    <row r="46" spans="1:2" ht="18" thickBot="1">
      <c r="A46" s="334" t="s">
        <v>203</v>
      </c>
      <c r="B46" s="335">
        <v>6</v>
      </c>
    </row>
    <row r="47" spans="1:2" ht="18" thickBot="1">
      <c r="A47" s="334" t="s">
        <v>204</v>
      </c>
      <c r="B47" s="335">
        <v>3</v>
      </c>
    </row>
    <row r="48" spans="1:2" ht="18" thickBot="1">
      <c r="A48" s="334" t="s">
        <v>205</v>
      </c>
      <c r="B48" s="340">
        <v>28</v>
      </c>
    </row>
    <row r="49" spans="1:4" ht="18" thickBot="1">
      <c r="A49" s="334" t="s">
        <v>206</v>
      </c>
      <c r="B49" s="340">
        <v>5</v>
      </c>
    </row>
    <row r="50" spans="1:4" ht="20.399999999999999">
      <c r="A50" s="341" t="s">
        <v>207</v>
      </c>
      <c r="B50" s="342">
        <f>SUM(B41:B49)</f>
        <v>663</v>
      </c>
    </row>
    <row r="51" spans="1:4" ht="18" thickBot="1">
      <c r="A51" s="334" t="s">
        <v>208</v>
      </c>
      <c r="B51" s="335">
        <v>71</v>
      </c>
    </row>
    <row r="52" spans="1:4" ht="18" thickBot="1">
      <c r="A52" s="334" t="s">
        <v>209</v>
      </c>
      <c r="B52" s="335">
        <v>7</v>
      </c>
    </row>
    <row r="53" spans="1:4" ht="18" thickBot="1">
      <c r="A53" s="334" t="s">
        <v>210</v>
      </c>
      <c r="B53" s="340">
        <v>6</v>
      </c>
    </row>
    <row r="54" spans="1:4" ht="21" thickBot="1">
      <c r="A54" s="343" t="s">
        <v>211</v>
      </c>
      <c r="B54" s="344">
        <f>SUM(B51:B53)</f>
        <v>84</v>
      </c>
    </row>
    <row r="55" spans="1:4" ht="21" thickBot="1">
      <c r="A55" s="345"/>
      <c r="B55" s="346"/>
    </row>
    <row r="56" spans="1:4" ht="21.6" thickBot="1">
      <c r="A56" s="347" t="s">
        <v>212</v>
      </c>
      <c r="B56" s="348">
        <f>B54+B50+B40</f>
        <v>2485</v>
      </c>
    </row>
    <row r="57" spans="1:4">
      <c r="A57" s="554" t="s">
        <v>213</v>
      </c>
      <c r="B57" s="554"/>
    </row>
    <row r="58" spans="1:4">
      <c r="A58" s="547" t="s">
        <v>214</v>
      </c>
      <c r="B58" s="547"/>
      <c r="C58" s="349"/>
      <c r="D58" s="349"/>
    </row>
    <row r="60" spans="1:4">
      <c r="A60" s="350"/>
    </row>
    <row r="62" spans="1:4">
      <c r="A62" s="351"/>
    </row>
  </sheetData>
  <mergeCells count="6">
    <mergeCell ref="A58:B58"/>
    <mergeCell ref="A2:C2"/>
    <mergeCell ref="A4:B4"/>
    <mergeCell ref="A15:B15"/>
    <mergeCell ref="A31:B31"/>
    <mergeCell ref="A57:B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M32"/>
  <sheetViews>
    <sheetView zoomScale="40" zoomScaleNormal="40" workbookViewId="0">
      <selection activeCell="G27" sqref="G27"/>
    </sheetView>
  </sheetViews>
  <sheetFormatPr baseColWidth="10" defaultColWidth="11.44140625" defaultRowHeight="14.4"/>
  <cols>
    <col min="1" max="1" width="45.6640625" style="74" customWidth="1"/>
    <col min="2" max="5" width="27" style="74" customWidth="1"/>
    <col min="6" max="6" width="38.88671875" style="74" customWidth="1"/>
    <col min="7" max="7" width="21.6640625" style="74" customWidth="1"/>
    <col min="8" max="8" width="41.88671875" style="74" customWidth="1"/>
    <col min="9" max="9" width="29.33203125" style="74" customWidth="1"/>
    <col min="10" max="10" width="28.33203125" style="74" customWidth="1"/>
    <col min="11" max="12" width="29.33203125" style="74" customWidth="1"/>
    <col min="13" max="13" width="45.6640625" style="74" customWidth="1"/>
    <col min="14" max="16384" width="11.44140625" style="74"/>
  </cols>
  <sheetData>
    <row r="2" spans="1:13" ht="15" thickBot="1"/>
    <row r="3" spans="1:13" ht="21" customHeight="1">
      <c r="A3" s="567" t="s">
        <v>215</v>
      </c>
      <c r="B3" s="568"/>
      <c r="C3" s="568"/>
      <c r="D3" s="568"/>
      <c r="E3" s="568"/>
      <c r="F3" s="569"/>
      <c r="G3" s="9"/>
      <c r="H3" s="570" t="s">
        <v>216</v>
      </c>
      <c r="I3" s="571"/>
      <c r="J3" s="571"/>
      <c r="K3" s="571"/>
      <c r="L3" s="571"/>
      <c r="M3" s="572"/>
    </row>
    <row r="4" spans="1:13" ht="26.25" customHeight="1" thickBot="1">
      <c r="A4" s="573" t="s">
        <v>217</v>
      </c>
      <c r="B4" s="574"/>
      <c r="C4" s="574"/>
      <c r="D4" s="574"/>
      <c r="E4" s="574"/>
      <c r="F4" s="575"/>
      <c r="G4" s="9"/>
      <c r="H4" s="576" t="s">
        <v>218</v>
      </c>
      <c r="I4" s="577"/>
      <c r="J4" s="577"/>
      <c r="K4" s="577"/>
      <c r="L4" s="577"/>
      <c r="M4" s="578"/>
    </row>
    <row r="5" spans="1:13" ht="44.25" customHeight="1">
      <c r="A5" s="352"/>
      <c r="B5" s="353">
        <v>2012</v>
      </c>
      <c r="C5" s="353">
        <v>2013</v>
      </c>
      <c r="D5" s="353">
        <v>2014</v>
      </c>
      <c r="E5" s="353" t="s">
        <v>219</v>
      </c>
      <c r="F5" s="354" t="s">
        <v>220</v>
      </c>
      <c r="G5" s="9"/>
      <c r="H5" s="355" t="s">
        <v>221</v>
      </c>
      <c r="I5" s="356" t="s">
        <v>222</v>
      </c>
      <c r="J5" s="357">
        <v>2014</v>
      </c>
      <c r="K5" s="357">
        <v>2013</v>
      </c>
      <c r="L5" s="357">
        <v>2012</v>
      </c>
      <c r="M5" s="358"/>
    </row>
    <row r="6" spans="1:13" ht="23.4">
      <c r="A6" s="564" t="s">
        <v>223</v>
      </c>
      <c r="B6" s="565"/>
      <c r="C6" s="565"/>
      <c r="D6" s="565"/>
      <c r="E6" s="565"/>
      <c r="F6" s="566"/>
      <c r="G6" s="9"/>
      <c r="H6" s="561" t="s">
        <v>224</v>
      </c>
      <c r="I6" s="562"/>
      <c r="J6" s="562"/>
      <c r="K6" s="562"/>
      <c r="L6" s="562"/>
      <c r="M6" s="563"/>
    </row>
    <row r="7" spans="1:13" ht="27.75" customHeight="1">
      <c r="A7" s="359" t="s">
        <v>225</v>
      </c>
      <c r="B7" s="360">
        <v>90</v>
      </c>
      <c r="C7" s="360">
        <v>98</v>
      </c>
      <c r="D7" s="360">
        <v>97</v>
      </c>
      <c r="E7" s="361">
        <f>D7/C7-1</f>
        <v>-1.0204081632653073E-2</v>
      </c>
      <c r="F7" s="362">
        <v>5477</v>
      </c>
      <c r="G7" s="9"/>
      <c r="H7" s="363">
        <f>F7</f>
        <v>5477</v>
      </c>
      <c r="I7" s="364">
        <f>E7</f>
        <v>-1.0204081632653073E-2</v>
      </c>
      <c r="J7" s="365">
        <f>D7</f>
        <v>97</v>
      </c>
      <c r="K7" s="365">
        <f>C7</f>
        <v>98</v>
      </c>
      <c r="L7" s="360">
        <f>B7</f>
        <v>90</v>
      </c>
      <c r="M7" s="366" t="s">
        <v>226</v>
      </c>
    </row>
    <row r="8" spans="1:13" ht="27.75" customHeight="1">
      <c r="A8" s="367" t="s">
        <v>227</v>
      </c>
      <c r="B8" s="368">
        <v>60</v>
      </c>
      <c r="C8" s="368">
        <v>55</v>
      </c>
      <c r="D8" s="368">
        <v>55</v>
      </c>
      <c r="E8" s="369">
        <f t="shared" ref="E8:E11" si="0">D8/C8-1</f>
        <v>0</v>
      </c>
      <c r="F8" s="370">
        <v>4632</v>
      </c>
      <c r="G8" s="9"/>
      <c r="H8" s="371">
        <f t="shared" ref="H8:H26" si="1">F8</f>
        <v>4632</v>
      </c>
      <c r="I8" s="372">
        <f>E8</f>
        <v>0</v>
      </c>
      <c r="J8" s="373">
        <f>D8</f>
        <v>55</v>
      </c>
      <c r="K8" s="373">
        <f>C8</f>
        <v>55</v>
      </c>
      <c r="L8" s="368">
        <f t="shared" ref="L8:L11" si="2">B8</f>
        <v>60</v>
      </c>
      <c r="M8" s="374" t="s">
        <v>228</v>
      </c>
    </row>
    <row r="9" spans="1:13" ht="27.75" customHeight="1">
      <c r="A9" s="367" t="s">
        <v>229</v>
      </c>
      <c r="B9" s="368">
        <v>92</v>
      </c>
      <c r="C9" s="375">
        <v>94.022940000000006</v>
      </c>
      <c r="D9" s="375">
        <v>71.764499999999998</v>
      </c>
      <c r="E9" s="376">
        <f t="shared" si="0"/>
        <v>-0.23673414168925166</v>
      </c>
      <c r="F9" s="370">
        <v>7796</v>
      </c>
      <c r="G9" s="9"/>
      <c r="H9" s="371">
        <f t="shared" si="1"/>
        <v>7796</v>
      </c>
      <c r="I9" s="377">
        <f>E9</f>
        <v>-0.23673414168925166</v>
      </c>
      <c r="J9" s="375">
        <f>D9</f>
        <v>71.764499999999998</v>
      </c>
      <c r="K9" s="375">
        <f>C9</f>
        <v>94.022940000000006</v>
      </c>
      <c r="L9" s="368">
        <f t="shared" si="2"/>
        <v>92</v>
      </c>
      <c r="M9" s="374" t="s">
        <v>230</v>
      </c>
    </row>
    <row r="10" spans="1:13" ht="27.75" customHeight="1">
      <c r="A10" s="367" t="s">
        <v>231</v>
      </c>
      <c r="B10" s="368">
        <v>12.5</v>
      </c>
      <c r="C10" s="375">
        <v>14.785</v>
      </c>
      <c r="D10" s="375">
        <v>9.8960000000000008</v>
      </c>
      <c r="E10" s="376">
        <f t="shared" si="0"/>
        <v>-0.33067297937098405</v>
      </c>
      <c r="F10" s="370">
        <v>1076</v>
      </c>
      <c r="G10" s="9"/>
      <c r="H10" s="371">
        <f t="shared" si="1"/>
        <v>1076</v>
      </c>
      <c r="I10" s="377">
        <f>E10</f>
        <v>-0.33067297937098405</v>
      </c>
      <c r="J10" s="375">
        <f>D10</f>
        <v>9.8960000000000008</v>
      </c>
      <c r="K10" s="375">
        <f>C10</f>
        <v>14.785</v>
      </c>
      <c r="L10" s="368">
        <f t="shared" si="2"/>
        <v>12.5</v>
      </c>
      <c r="M10" s="374" t="s">
        <v>232</v>
      </c>
    </row>
    <row r="11" spans="1:13" ht="27.75" customHeight="1" thickBot="1">
      <c r="A11" s="367" t="s">
        <v>233</v>
      </c>
      <c r="B11" s="378">
        <v>3.3</v>
      </c>
      <c r="C11" s="379">
        <v>7.5</v>
      </c>
      <c r="D11" s="379">
        <v>3.5</v>
      </c>
      <c r="E11" s="376">
        <f t="shared" si="0"/>
        <v>-0.53333333333333333</v>
      </c>
      <c r="F11" s="380">
        <v>502</v>
      </c>
      <c r="G11" s="9"/>
      <c r="H11" s="381">
        <f t="shared" si="1"/>
        <v>502</v>
      </c>
      <c r="I11" s="377">
        <f>E11</f>
        <v>-0.53333333333333333</v>
      </c>
      <c r="J11" s="375">
        <f>D11</f>
        <v>3.5</v>
      </c>
      <c r="K11" s="375">
        <f>C11</f>
        <v>7.5</v>
      </c>
      <c r="L11" s="368">
        <f t="shared" si="2"/>
        <v>3.3</v>
      </c>
      <c r="M11" s="374" t="s">
        <v>234</v>
      </c>
    </row>
    <row r="12" spans="1:13" ht="27.75" customHeight="1">
      <c r="A12" s="555"/>
      <c r="B12" s="556"/>
      <c r="C12" s="556"/>
      <c r="D12" s="556"/>
      <c r="E12" s="556"/>
      <c r="F12" s="557"/>
      <c r="G12" s="9"/>
      <c r="H12" s="555"/>
      <c r="I12" s="556"/>
      <c r="J12" s="556"/>
      <c r="K12" s="556"/>
      <c r="L12" s="556"/>
      <c r="M12" s="557"/>
    </row>
    <row r="13" spans="1:13" ht="27.75" customHeight="1">
      <c r="A13" s="558" t="s">
        <v>235</v>
      </c>
      <c r="B13" s="559"/>
      <c r="C13" s="559"/>
      <c r="D13" s="559"/>
      <c r="E13" s="559"/>
      <c r="F13" s="560"/>
      <c r="G13" s="9"/>
      <c r="H13" s="561" t="s">
        <v>236</v>
      </c>
      <c r="I13" s="562"/>
      <c r="J13" s="562"/>
      <c r="K13" s="562"/>
      <c r="L13" s="562"/>
      <c r="M13" s="563"/>
    </row>
    <row r="14" spans="1:13" ht="27.75" customHeight="1">
      <c r="A14" s="359" t="s">
        <v>237</v>
      </c>
      <c r="B14" s="360">
        <v>135</v>
      </c>
      <c r="C14" s="360">
        <v>83</v>
      </c>
      <c r="D14" s="360">
        <v>117</v>
      </c>
      <c r="E14" s="382">
        <f t="shared" ref="E14:E17" si="3">D14/C14-1</f>
        <v>0.40963855421686746</v>
      </c>
      <c r="F14" s="362">
        <v>6678</v>
      </c>
      <c r="G14" s="9"/>
      <c r="H14" s="363">
        <f t="shared" si="1"/>
        <v>6678</v>
      </c>
      <c r="I14" s="383">
        <f>E14</f>
        <v>0.40963855421686746</v>
      </c>
      <c r="J14" s="365">
        <f>D14</f>
        <v>117</v>
      </c>
      <c r="K14" s="365">
        <f>C14</f>
        <v>83</v>
      </c>
      <c r="L14" s="360">
        <f>B14</f>
        <v>135</v>
      </c>
      <c r="M14" s="384" t="s">
        <v>228</v>
      </c>
    </row>
    <row r="15" spans="1:13" ht="27.75" customHeight="1">
      <c r="A15" s="367" t="s">
        <v>229</v>
      </c>
      <c r="B15" s="368">
        <v>6.5</v>
      </c>
      <c r="C15" s="375">
        <v>3.6960000000000002</v>
      </c>
      <c r="D15" s="368">
        <v>5.5</v>
      </c>
      <c r="E15" s="369">
        <f t="shared" si="3"/>
        <v>0.48809523809523792</v>
      </c>
      <c r="F15" s="370">
        <v>334</v>
      </c>
      <c r="G15" s="9"/>
      <c r="H15" s="363">
        <f t="shared" si="1"/>
        <v>334</v>
      </c>
      <c r="I15" s="372">
        <f>E15</f>
        <v>0.48809523809523792</v>
      </c>
      <c r="J15" s="375">
        <f>D15</f>
        <v>5.5</v>
      </c>
      <c r="K15" s="375">
        <f>C15</f>
        <v>3.6960000000000002</v>
      </c>
      <c r="L15" s="368">
        <f t="shared" ref="L15:L17" si="4">B15</f>
        <v>6.5</v>
      </c>
      <c r="M15" s="374" t="s">
        <v>230</v>
      </c>
    </row>
    <row r="16" spans="1:13" ht="27.75" customHeight="1">
      <c r="A16" s="367" t="s">
        <v>231</v>
      </c>
      <c r="B16" s="368">
        <v>2.5</v>
      </c>
      <c r="C16" s="375">
        <v>1.6579999999999999</v>
      </c>
      <c r="D16" s="375">
        <v>2.3359999999999999</v>
      </c>
      <c r="E16" s="369">
        <f t="shared" si="3"/>
        <v>0.40892641737032576</v>
      </c>
      <c r="F16" s="370">
        <v>147.9</v>
      </c>
      <c r="G16" s="385"/>
      <c r="H16" s="363">
        <f t="shared" si="1"/>
        <v>147.9</v>
      </c>
      <c r="I16" s="372">
        <f>E16</f>
        <v>0.40892641737032576</v>
      </c>
      <c r="J16" s="375">
        <f>D16</f>
        <v>2.3359999999999999</v>
      </c>
      <c r="K16" s="375">
        <f>C16</f>
        <v>1.6579999999999999</v>
      </c>
      <c r="L16" s="368">
        <f t="shared" si="4"/>
        <v>2.5</v>
      </c>
      <c r="M16" s="386" t="s">
        <v>232</v>
      </c>
    </row>
    <row r="17" spans="1:13" ht="27.75" customHeight="1" thickBot="1">
      <c r="A17" s="367" t="s">
        <v>233</v>
      </c>
      <c r="B17" s="378">
        <v>0.75</v>
      </c>
      <c r="C17" s="387">
        <v>0.879</v>
      </c>
      <c r="D17" s="388">
        <v>0.47499999999999998</v>
      </c>
      <c r="E17" s="376">
        <f t="shared" si="3"/>
        <v>-0.45961319681456203</v>
      </c>
      <c r="F17" s="380">
        <v>72.5</v>
      </c>
      <c r="G17" s="385"/>
      <c r="H17" s="363">
        <f t="shared" si="1"/>
        <v>72.5</v>
      </c>
      <c r="I17" s="377">
        <f>E17</f>
        <v>-0.45961319681456203</v>
      </c>
      <c r="J17" s="388">
        <f>D17</f>
        <v>0.47499999999999998</v>
      </c>
      <c r="K17" s="388">
        <f>C17</f>
        <v>0.879</v>
      </c>
      <c r="L17" s="368">
        <f t="shared" si="4"/>
        <v>0.75</v>
      </c>
      <c r="M17" s="374" t="s">
        <v>234</v>
      </c>
    </row>
    <row r="18" spans="1:13" ht="27.75" customHeight="1">
      <c r="A18" s="389"/>
      <c r="B18" s="390"/>
      <c r="C18" s="390"/>
      <c r="D18" s="390"/>
      <c r="E18" s="390"/>
      <c r="F18" s="391"/>
      <c r="G18" s="9"/>
      <c r="H18" s="555"/>
      <c r="I18" s="556"/>
      <c r="J18" s="556"/>
      <c r="K18" s="556"/>
      <c r="L18" s="556"/>
      <c r="M18" s="557"/>
    </row>
    <row r="19" spans="1:13" ht="27.75" customHeight="1">
      <c r="A19" s="564" t="s">
        <v>238</v>
      </c>
      <c r="B19" s="565"/>
      <c r="C19" s="565"/>
      <c r="D19" s="565"/>
      <c r="E19" s="565"/>
      <c r="F19" s="566"/>
      <c r="G19" s="9"/>
      <c r="H19" s="561" t="s">
        <v>239</v>
      </c>
      <c r="I19" s="562"/>
      <c r="J19" s="562"/>
      <c r="K19" s="562"/>
      <c r="L19" s="562"/>
      <c r="M19" s="563"/>
    </row>
    <row r="20" spans="1:13" ht="27.75" customHeight="1">
      <c r="A20" s="359" t="s">
        <v>240</v>
      </c>
      <c r="B20" s="368">
        <v>9</v>
      </c>
      <c r="C20" s="368">
        <v>13</v>
      </c>
      <c r="D20" s="360">
        <v>4</v>
      </c>
      <c r="E20" s="361">
        <f t="shared" ref="E20:E21" si="5">D20/C20-1</f>
        <v>-0.69230769230769229</v>
      </c>
      <c r="F20" s="362">
        <v>163</v>
      </c>
      <c r="G20" s="9"/>
      <c r="H20" s="363">
        <f t="shared" si="1"/>
        <v>163</v>
      </c>
      <c r="I20" s="377">
        <f>E20</f>
        <v>-0.69230769230769229</v>
      </c>
      <c r="J20" s="373">
        <f>D20</f>
        <v>4</v>
      </c>
      <c r="K20" s="373">
        <f>C20</f>
        <v>13</v>
      </c>
      <c r="L20" s="368">
        <f>B20</f>
        <v>9</v>
      </c>
      <c r="M20" s="374" t="s">
        <v>241</v>
      </c>
    </row>
    <row r="21" spans="1:13" ht="27.75" customHeight="1">
      <c r="A21" s="359" t="s">
        <v>237</v>
      </c>
      <c r="B21" s="368">
        <v>2</v>
      </c>
      <c r="C21" s="368">
        <v>1</v>
      </c>
      <c r="D21" s="360">
        <v>0</v>
      </c>
      <c r="E21" s="376">
        <f t="shared" si="5"/>
        <v>-1</v>
      </c>
      <c r="F21" s="362">
        <v>72</v>
      </c>
      <c r="G21" s="9"/>
      <c r="H21" s="363">
        <f t="shared" si="1"/>
        <v>72</v>
      </c>
      <c r="I21" s="377">
        <f>E21</f>
        <v>-1</v>
      </c>
      <c r="J21" s="373">
        <f>D21</f>
        <v>0</v>
      </c>
      <c r="K21" s="373">
        <f>C21</f>
        <v>1</v>
      </c>
      <c r="L21" s="368">
        <f t="shared" ref="L21:L22" si="6">B21</f>
        <v>2</v>
      </c>
      <c r="M21" s="374" t="s">
        <v>228</v>
      </c>
    </row>
    <row r="22" spans="1:13" ht="27.75" customHeight="1">
      <c r="A22" s="367" t="s">
        <v>242</v>
      </c>
      <c r="B22" s="368">
        <v>0.214</v>
      </c>
      <c r="C22" s="368" t="s">
        <v>243</v>
      </c>
      <c r="D22" s="392">
        <v>0</v>
      </c>
      <c r="E22" s="393" t="s">
        <v>0</v>
      </c>
      <c r="F22" s="394">
        <v>10.94</v>
      </c>
      <c r="G22" s="9"/>
      <c r="H22" s="363">
        <f t="shared" si="1"/>
        <v>10.94</v>
      </c>
      <c r="I22" s="372" t="str">
        <f>E22</f>
        <v>-</v>
      </c>
      <c r="J22" s="373">
        <f>D22</f>
        <v>0</v>
      </c>
      <c r="K22" s="373" t="str">
        <f>C22</f>
        <v>0.164</v>
      </c>
      <c r="L22" s="368">
        <f t="shared" si="6"/>
        <v>0.214</v>
      </c>
      <c r="M22" s="374" t="s">
        <v>244</v>
      </c>
    </row>
    <row r="23" spans="1:13" ht="27.75" customHeight="1">
      <c r="A23" s="389"/>
      <c r="B23" s="390"/>
      <c r="C23" s="390"/>
      <c r="D23" s="390"/>
      <c r="E23" s="390"/>
      <c r="F23" s="391"/>
      <c r="G23" s="9"/>
      <c r="H23" s="555"/>
      <c r="I23" s="556"/>
      <c r="J23" s="556"/>
      <c r="K23" s="556"/>
      <c r="L23" s="556"/>
      <c r="M23" s="557"/>
    </row>
    <row r="24" spans="1:13" ht="27.75" customHeight="1">
      <c r="A24" s="558" t="s">
        <v>245</v>
      </c>
      <c r="B24" s="559"/>
      <c r="C24" s="559"/>
      <c r="D24" s="559"/>
      <c r="E24" s="559"/>
      <c r="F24" s="560"/>
      <c r="G24" s="9"/>
      <c r="H24" s="561" t="s">
        <v>246</v>
      </c>
      <c r="I24" s="562"/>
      <c r="J24" s="562"/>
      <c r="K24" s="562"/>
      <c r="L24" s="562"/>
      <c r="M24" s="563"/>
    </row>
    <row r="25" spans="1:13" ht="27.75" customHeight="1">
      <c r="A25" s="395" t="s">
        <v>247</v>
      </c>
      <c r="B25" s="368">
        <v>7</v>
      </c>
      <c r="C25" s="368">
        <v>0</v>
      </c>
      <c r="D25" s="360">
        <v>3</v>
      </c>
      <c r="E25" s="396" t="s">
        <v>0</v>
      </c>
      <c r="F25" s="362">
        <v>57</v>
      </c>
      <c r="G25" s="9"/>
      <c r="H25" s="363">
        <f t="shared" si="1"/>
        <v>57</v>
      </c>
      <c r="I25" s="372" t="str">
        <f>E25</f>
        <v>-</v>
      </c>
      <c r="J25" s="373">
        <f>D25</f>
        <v>3</v>
      </c>
      <c r="K25" s="373">
        <f>C25</f>
        <v>0</v>
      </c>
      <c r="L25" s="368">
        <f>B25</f>
        <v>7</v>
      </c>
      <c r="M25" s="374" t="s">
        <v>248</v>
      </c>
    </row>
    <row r="26" spans="1:13" ht="27.75" customHeight="1" thickBot="1">
      <c r="A26" s="397" t="s">
        <v>242</v>
      </c>
      <c r="B26" s="378">
        <v>15.6</v>
      </c>
      <c r="C26" s="378">
        <v>0</v>
      </c>
      <c r="D26" s="379">
        <v>4.12</v>
      </c>
      <c r="E26" s="398" t="s">
        <v>0</v>
      </c>
      <c r="F26" s="399">
        <v>390.8</v>
      </c>
      <c r="G26" s="9"/>
      <c r="H26" s="400">
        <f t="shared" si="1"/>
        <v>390.8</v>
      </c>
      <c r="I26" s="401" t="str">
        <f>E26</f>
        <v>-</v>
      </c>
      <c r="J26" s="379">
        <f>D26</f>
        <v>4.12</v>
      </c>
      <c r="K26" s="379">
        <f>C26</f>
        <v>0</v>
      </c>
      <c r="L26" s="378">
        <f>B26</f>
        <v>15.6</v>
      </c>
      <c r="M26" s="402" t="s">
        <v>244</v>
      </c>
    </row>
    <row r="32" spans="1:13" ht="23.4">
      <c r="E32" s="403"/>
    </row>
  </sheetData>
  <mergeCells count="16">
    <mergeCell ref="A3:F3"/>
    <mergeCell ref="H3:M3"/>
    <mergeCell ref="A4:F4"/>
    <mergeCell ref="H4:M4"/>
    <mergeCell ref="A6:F6"/>
    <mergeCell ref="H6:M6"/>
    <mergeCell ref="H23:M23"/>
    <mergeCell ref="A24:F24"/>
    <mergeCell ref="H24:M24"/>
    <mergeCell ref="A12:F12"/>
    <mergeCell ref="H12:M12"/>
    <mergeCell ref="A13:F13"/>
    <mergeCell ref="H13:M13"/>
    <mergeCell ref="H18:M18"/>
    <mergeCell ref="A19:F19"/>
    <mergeCell ref="H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ZDR</vt:lpstr>
      <vt:lpstr>invest APII</vt:lpstr>
      <vt:lpstr>balance commerciale</vt:lpstr>
      <vt:lpstr>Export</vt:lpstr>
      <vt:lpstr>Import</vt:lpstr>
      <vt:lpstr>IPI</vt:lpstr>
      <vt:lpstr>IDE</vt:lpstr>
      <vt:lpstr>qualité</vt:lpstr>
      <vt:lpstr>Resultat-PMN</vt:lpstr>
      <vt:lpstr>pépinières</vt:lpstr>
      <vt:lpstr>essaimage</vt:lpstr>
      <vt:lpstr>centre affaire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jalila fadhlaoui</dc:creator>
  <cp:lastModifiedBy>Noureddine Bouraoui</cp:lastModifiedBy>
  <cp:lastPrinted>2013-12-24T10:48:32Z</cp:lastPrinted>
  <dcterms:created xsi:type="dcterms:W3CDTF">2013-06-10T12:33:09Z</dcterms:created>
  <dcterms:modified xsi:type="dcterms:W3CDTF">2014-05-14T13:27:04Z</dcterms:modified>
</cp:coreProperties>
</file>